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5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UARIO\Dropbox\2024\1_PROCEDIMIENTOS\11.AP-FIN-GESTION-FINANCIERA-Y-DE-RECURSOS-FISICOS\01 GESTION FINANCIERA\"/>
    </mc:Choice>
  </mc:AlternateContent>
  <xr:revisionPtr revIDLastSave="0" documentId="13_ncr:1_{FBE72846-1131-421B-B77C-AF0869106252}" xr6:coauthVersionLast="47" xr6:coauthVersionMax="47" xr10:uidLastSave="{00000000-0000-0000-0000-000000000000}"/>
  <bookViews>
    <workbookView xWindow="20370" yWindow="-120" windowWidth="20730" windowHeight="11160" xr2:uid="{00000000-000D-0000-FFFF-FFFF00000000}"/>
  </bookViews>
  <sheets>
    <sheet name="LIQUIDACIÓN PY AC.055-2016" sheetId="8" r:id="rId1"/>
    <sheet name="LIQUIDACIÓN PY AC.055-2016  (2)" sheetId="7" state="hidden" r:id="rId2"/>
  </sheets>
  <definedNames>
    <definedName name="_xlnm.Print_Area" localSheetId="0">'LIQUIDACIÓN PY AC.055-2016'!$A$1:$J$64</definedName>
    <definedName name="_xlnm.Print_Area" localSheetId="1">'LIQUIDACIÓN PY AC.055-2016  (2)'!$A$1:$H$51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32" i="8" l="1"/>
  <c r="I32" i="8" s="1"/>
  <c r="P33" i="8" s="1"/>
  <c r="I33" i="8" s="1"/>
  <c r="O35" i="8"/>
  <c r="L28" i="8"/>
  <c r="P28" i="8" s="1"/>
  <c r="S47" i="8"/>
  <c r="S46" i="8"/>
  <c r="S45" i="8"/>
  <c r="S44" i="8"/>
  <c r="S41" i="8"/>
  <c r="S43" i="8"/>
  <c r="S42" i="8"/>
  <c r="J29" i="8" l="1"/>
  <c r="P35" i="8" s="1"/>
  <c r="J34" i="8" s="1"/>
  <c r="J36" i="8" s="1"/>
  <c r="J38" i="8" s="1"/>
  <c r="T42" i="8" l="1"/>
  <c r="P41" i="8"/>
  <c r="T41" i="8"/>
  <c r="P42" i="8"/>
  <c r="H42" i="8" s="1"/>
  <c r="T48" i="8"/>
  <c r="P43" i="8"/>
  <c r="H43" i="8" s="1"/>
  <c r="T47" i="8"/>
  <c r="P44" i="8"/>
  <c r="J45" i="8" s="1"/>
  <c r="T46" i="8"/>
  <c r="P46" i="8"/>
  <c r="H46" i="8" s="1"/>
  <c r="P45" i="8"/>
  <c r="H45" i="8" s="1"/>
  <c r="T45" i="8"/>
  <c r="P47" i="8"/>
  <c r="H47" i="8" s="1"/>
  <c r="T44" i="8"/>
  <c r="P48" i="8"/>
  <c r="J49" i="8" s="1"/>
  <c r="T43" i="8"/>
  <c r="P49" i="8"/>
  <c r="H49" i="8" s="1"/>
  <c r="T49" i="8"/>
  <c r="T50" i="8" l="1"/>
  <c r="P50" i="8"/>
  <c r="J42" i="8"/>
  <c r="J50" i="8" s="1"/>
  <c r="J52" i="8" s="1"/>
  <c r="J19" i="8" l="1"/>
  <c r="Q36" i="7" l="1"/>
  <c r="Q32" i="7"/>
  <c r="U29" i="7"/>
  <c r="U28" i="7"/>
  <c r="G26" i="7"/>
  <c r="G25" i="7"/>
  <c r="G24" i="7"/>
  <c r="H20" i="7"/>
  <c r="H21" i="7" l="1"/>
  <c r="H27" i="7" s="1"/>
  <c r="F37" i="7" l="1"/>
  <c r="H33" i="7"/>
  <c r="H37" i="7"/>
  <c r="H30" i="7"/>
  <c r="F30" i="7" s="1"/>
  <c r="H38" i="7"/>
  <c r="H39" i="7" s="1"/>
  <c r="O39" i="7" s="1"/>
  <c r="F35" i="7"/>
  <c r="F34" i="7"/>
  <c r="F33" i="7"/>
  <c r="F31" i="7" l="1"/>
  <c r="F38" i="7" s="1"/>
  <c r="H50" i="8" l="1"/>
</calcChain>
</file>

<file path=xl/sharedStrings.xml><?xml version="1.0" encoding="utf-8"?>
<sst xmlns="http://schemas.openxmlformats.org/spreadsheetml/2006/main" count="155" uniqueCount="117">
  <si>
    <t>CÓDIGO</t>
  </si>
  <si>
    <t>VERSION</t>
  </si>
  <si>
    <t>VIGENCIA</t>
  </si>
  <si>
    <t>PAGINA</t>
  </si>
  <si>
    <t>1 de 1</t>
  </si>
  <si>
    <t>COORDINACIÓN DE FONDOS ESPECIALES</t>
  </si>
  <si>
    <t>ACUERDO VIGENTE PARA DISTRIBUCIÓN DE EXCEDENTES</t>
  </si>
  <si>
    <t xml:space="preserve"> </t>
  </si>
  <si>
    <t>INGRESOS DEL PROYECTO</t>
  </si>
  <si>
    <t>SUBTOTAL INGRESOS - GASTOS</t>
  </si>
  <si>
    <t>GASTOS BANCARIOS 4X1000</t>
  </si>
  <si>
    <t xml:space="preserve"> EXCEDENTES</t>
  </si>
  <si>
    <t>DISTRIBUCIÓN DE EXCEDENTES</t>
  </si>
  <si>
    <t xml:space="preserve">  </t>
  </si>
  <si>
    <t>TOTAL EXCEDENTES</t>
  </si>
  <si>
    <t>% DE EXCEDENTES SOBRE INGRESOS TOTALES</t>
  </si>
  <si>
    <t xml:space="preserve">     </t>
  </si>
  <si>
    <t>Coordinador (a) de Fondos Especiales</t>
  </si>
  <si>
    <t xml:space="preserve">Proyectó:  </t>
  </si>
  <si>
    <t>Coordinador (a) del Proyecto</t>
  </si>
  <si>
    <t>ORDENADOR DEL GASTO</t>
  </si>
  <si>
    <t>UNIVERSIDAD SURCOLOMBIANA</t>
  </si>
  <si>
    <t>GESTIÓN FINANCIERA</t>
  </si>
  <si>
    <t>Vigilada MinEducación
La versión vigente y controlada de este documento, solo podrá ser consultada a través del sitio web Institucional  www.usco.edu.co, link Sistema Gestión de Calidad. La copia o impresión diferente a la publicada, será considerada como documento no controlado y su uso indebido no es de responsabilidad de la Universidad Surcolombiana.</t>
  </si>
  <si>
    <t>NOMBRE PROYECTO A LIQUIDAR</t>
  </si>
  <si>
    <t>COORDINADOR DEL PROYECTO</t>
  </si>
  <si>
    <t xml:space="preserve">FECHA APROBACIÓN PRESUPUESTO Y  NUMERO ACTA </t>
  </si>
  <si>
    <t>FECHA DE LIQUIDACIÓN DEL PROYECTO</t>
  </si>
  <si>
    <t>LIQUIDACIÓN  No.</t>
  </si>
  <si>
    <t>Menos:  Reintegro Gastos/Costos  USCO</t>
  </si>
  <si>
    <t>SERVICIOS PUBLICOS</t>
  </si>
  <si>
    <t>ARRENDAMIENTO PLANTA FISICA</t>
  </si>
  <si>
    <t>FORTALECIMIENTO EQUIPO HUMANO OPERATIVO</t>
  </si>
  <si>
    <t>POLIZA DE SEGUROS DE BIENES MUEBLES</t>
  </si>
  <si>
    <t>ADMINISTRACION CENTRAL</t>
  </si>
  <si>
    <t>Se acepta esta liquidación en todas sus partes. El Ordenador del Gasto autoriza el traslado de las transferencias a la Universidad Surcolombiana y el reintegro de gastos/ costos generados a sus beneficiarios:</t>
  </si>
  <si>
    <t xml:space="preserve">ADMINISTRACION CENTRAL - LIBRE DESTINACION </t>
  </si>
  <si>
    <r>
      <t xml:space="preserve">ADMINISTRACION CENTRAL - APORTE A INVESTIGACION </t>
    </r>
    <r>
      <rPr>
        <sz val="10"/>
        <color rgb="FF000000"/>
        <rFont val="Arial1"/>
      </rPr>
      <t xml:space="preserve"> </t>
    </r>
  </si>
  <si>
    <t>FACULTAD O SEDE - APORTE A INVESTIGACION Y/O PROYECCION SOCIAL</t>
  </si>
  <si>
    <t xml:space="preserve">FACULTAD O SEDE - PLAN DE ACCION </t>
  </si>
  <si>
    <r>
      <t>FACULTAD - FORTALECIMIENTO BIBLIOTECA</t>
    </r>
    <r>
      <rPr>
        <sz val="10"/>
        <color rgb="FF000000"/>
        <rFont val="Arial1"/>
      </rPr>
      <t xml:space="preserve">  </t>
    </r>
    <r>
      <rPr>
        <sz val="10"/>
        <color rgb="FF000000"/>
        <rFont val="Arial1"/>
      </rPr>
      <t xml:space="preserve"> </t>
    </r>
  </si>
  <si>
    <t xml:space="preserve">INCENTIVOS COORDINADOR   </t>
  </si>
  <si>
    <t>NEIVA O SEDES</t>
  </si>
  <si>
    <t xml:space="preserve">DISTRIBUCION </t>
  </si>
  <si>
    <t>FACULTAD O SEDE</t>
  </si>
  <si>
    <t>INCENTIVOS</t>
  </si>
  <si>
    <t xml:space="preserve">PROYECTOS SIN INCENTIVOS COORDINADOR </t>
  </si>
  <si>
    <t>ADICION A ADMINISTRACION CENTRAL</t>
  </si>
  <si>
    <t>ADICION A FACULTAD</t>
  </si>
  <si>
    <t xml:space="preserve">TOTAL </t>
  </si>
  <si>
    <t xml:space="preserve">TOTAL % CON O SIN INCENTIVOS </t>
  </si>
  <si>
    <t>TOTAL % FACULTAD O SEDE CON O SIN ADICION INCENTIVO CORDINADOR</t>
  </si>
  <si>
    <t xml:space="preserve">TOTLA % ADMINISTRACION CENTRAL CON O SIN ADICION INCENTIVO CORDINADOR </t>
  </si>
  <si>
    <t>NUMERO DEL PROYECTO</t>
  </si>
  <si>
    <t>LIQUIDACIÓN DE PROYECTOS FONDOS ESPECIALES ACUERDO 055/2016</t>
  </si>
  <si>
    <t>Menos: GASTOS EJECUTADOS SERVICIOS</t>
  </si>
  <si>
    <t>Menos: GASTOS EJECUTADOS ADQUISICION MUEBLES Y EQUIPOS</t>
  </si>
  <si>
    <t>1% SOBRE TOTAL COSTO EJECUTADO H19</t>
  </si>
  <si>
    <t>Ordenador(a) del Gasto</t>
  </si>
  <si>
    <t>1% SOBRE TOTAL COSTO EJECUTADO H18, H19, H22,H23,H25,H26</t>
  </si>
  <si>
    <t>0,4% SOBRE INGRESO TOTAL</t>
  </si>
  <si>
    <t xml:space="preserve">EN I29SE DEJA PESTAÑA CON % A UTILIZAR CUANDO NO HAY DISTRIBUCION DE INCENTIVOS </t>
  </si>
  <si>
    <t xml:space="preserve">EN I32SE DEJA PESTAÑA CON % A UTILIZAR CUANDO NO HAY DISTRIBUCION DE INCENTIVOS </t>
  </si>
  <si>
    <t xml:space="preserve">EN I36SE DEJA PESTAÑA CON % A UTILIZAR CUANDO NO HAY DISTRIBUCION DE INCENTIVOS </t>
  </si>
  <si>
    <t>Ing. Carlos, favor tener en cuenta los siguiente, que no le alcancé a comentar sobre este formato:</t>
  </si>
  <si>
    <r>
      <t>AP-FIN-FO-</t>
    </r>
    <r>
      <rPr>
        <b/>
        <sz val="10"/>
        <color rgb="FFFF0000"/>
        <rFont val="Arial"/>
        <family val="2"/>
      </rPr>
      <t>xx</t>
    </r>
  </si>
  <si>
    <t xml:space="preserve">ADMINISTRACION CENTRAL - APORTE A INVESTIGACION  </t>
  </si>
  <si>
    <t xml:space="preserve">FACULTAD - FORTALECIMIENTO BIBLIOTECA   </t>
  </si>
  <si>
    <t>Vigilada Mineducación
La versión vigente y controlada de este documento, solo podrá ser consultada a través del sitio web Institucional  www.usco.edu.co, link Sistema Gestión de Calidad. La copia o impresión diferente a la publicada, será considerada como documento no controlado y su uso indebido no es de responsabilidad de la Universidad Surcolombiana.</t>
  </si>
  <si>
    <t>FACULTAD</t>
  </si>
  <si>
    <t>AP-FIN-FO-05</t>
  </si>
  <si>
    <t xml:space="preserve">    UNIVERSIDAD SURCOLOMBIANA                                                                          GESTIÓN FINANCIERA Y DE RECURSOS FÍSICOS</t>
  </si>
  <si>
    <t>SALDO BCOS</t>
  </si>
  <si>
    <t>DIFERENCIA</t>
  </si>
  <si>
    <t>CODIGO DEL PROYECTO</t>
  </si>
  <si>
    <t>CENTRO DE COSTOS DEL PY</t>
  </si>
  <si>
    <t xml:space="preserve">NOMBRE DEL PROYECTO </t>
  </si>
  <si>
    <t xml:space="preserve">INCENTIVOS   </t>
  </si>
  <si>
    <t>ADMON CENTR</t>
  </si>
  <si>
    <t>LB DSTI</t>
  </si>
  <si>
    <t>INVEST CENT</t>
  </si>
  <si>
    <t>FAC</t>
  </si>
  <si>
    <t>PLN ACC</t>
  </si>
  <si>
    <t xml:space="preserve">PRY SOC </t>
  </si>
  <si>
    <t>BIBLIOT</t>
  </si>
  <si>
    <t xml:space="preserve">COORD </t>
  </si>
  <si>
    <t>INCENTV</t>
  </si>
  <si>
    <t xml:space="preserve">DISTRIBUCION EXCEDENTES </t>
  </si>
  <si>
    <t xml:space="preserve">1. LIQUIDACION PROYECTO 4 X 1000 ANUAL FACULTADES </t>
  </si>
  <si>
    <t xml:space="preserve">2. LIQUIDACION PROYECTO </t>
  </si>
  <si>
    <t>TOTAL EXEC</t>
  </si>
  <si>
    <t xml:space="preserve">FORT EQUIP HUMN </t>
  </si>
  <si>
    <t xml:space="preserve">POLIZA </t>
  </si>
  <si>
    <t>4 X 1000</t>
  </si>
  <si>
    <t>RETE LEY</t>
  </si>
  <si>
    <t>INTERNET</t>
  </si>
  <si>
    <t>DED PUBLIC</t>
  </si>
  <si>
    <t>INCENTIVOS COORDINADOR PROYECTO</t>
  </si>
  <si>
    <t xml:space="preserve">LIQUIDACIÓN DE PROYECTOS FONDOS ESPECIALES </t>
  </si>
  <si>
    <t xml:space="preserve">GASTOS BANCARIOS 4X1000   </t>
  </si>
  <si>
    <t>3. DISTRIBUCIÓN DE EXCEDENTES GENERADOS</t>
  </si>
  <si>
    <t xml:space="preserve">GRAVAMEN MOVIMIENTO FINANCIERO DE PROYECTOS LIQUIDADOS </t>
  </si>
  <si>
    <t xml:space="preserve">GASTOS GRAVAMEN MOVIMIENTO FINANCIERO </t>
  </si>
  <si>
    <t xml:space="preserve">TOTAL A TRASLADAR </t>
  </si>
  <si>
    <t>GASTOS GMF  (4 X 1000):</t>
  </si>
  <si>
    <t>GASTOS EJECUTADOS POR SERVICIOS</t>
  </si>
  <si>
    <t>GASTOS EJECUTADOS POR ADQUISICION MUEBLES Y EQUIPOS</t>
  </si>
  <si>
    <t>GASTOS Y/O COSTOS EJECUTADOS</t>
  </si>
  <si>
    <t>EXCEDENTES GENERADOS</t>
  </si>
  <si>
    <t>DISTRIBUCION EXCEDENTES SIN INCETIVOS COORDINADOR</t>
  </si>
  <si>
    <t>SUBTOTAL: INGRESOS - GASTOS EJECUTADOS</t>
  </si>
  <si>
    <t>TOTAL INGRESOS  EJECUTADOS</t>
  </si>
  <si>
    <t>TOTAL GASTOS Y/O COSTOS EJECUTADOS</t>
  </si>
  <si>
    <t xml:space="preserve">FECHA APROBACIÓN PRESUPUESTO  </t>
  </si>
  <si>
    <t>NUMERO ACTA</t>
  </si>
  <si>
    <r>
      <rPr>
        <b/>
        <sz val="10.5"/>
        <color rgb="FF000000"/>
        <rFont val="Arial1"/>
      </rPr>
      <t>OBSERVACIONES:</t>
    </r>
    <r>
      <rPr>
        <sz val="10.5"/>
        <color rgb="FF000000"/>
        <rFont val="Arial1"/>
      </rPr>
      <t xml:space="preserve"> Se acepta esta liquidación en todas sus partes. El Ordenador del Gasto autoriza el traslado de las transferencias a la Universidad Surcolombiana y el reintegro de gastos y/o costos generados. </t>
    </r>
  </si>
  <si>
    <t xml:space="preserve">GASTOS Y/O COSTOS A REINTEGRAR A LA UNIVERSIDAD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</si>
</sst>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164" formatCode="_(&quot;$&quot;\ * #,##0.00_);_(&quot;$&quot;\ * \(#,##0.00\);_(&quot;$&quot;\ * &quot;-&quot;??_);_(@_)"/>
    <numFmt numFmtId="165" formatCode="_(* #,##0.00_);_(* \(#,##0.00\);_(* &quot;-&quot;??_);_(@_)"/>
    <numFmt numFmtId="166" formatCode="0&quot;     &quot;;&quot;-&quot;0&quot;     &quot;;&quot; -&quot;00&quot;     &quot;;@&quot; &quot;"/>
    <numFmt numFmtId="167" formatCode="&quot; € &quot;#,##0.00&quot; &quot;;&quot; € -&quot;#,##0.00&quot; &quot;;&quot; € -&quot;00&quot; &quot;;@&quot; &quot;"/>
    <numFmt numFmtId="168" formatCode="&quot;$&quot;&quot; &quot;#,##0.00&quot; &quot;;&quot;$&quot;&quot; -&quot;#,##0.00&quot; &quot;;&quot;$&quot;&quot; -&quot;00&quot; &quot;;@&quot; &quot;"/>
    <numFmt numFmtId="169" formatCode="&quot;€ &quot;#,##0.00;&quot;€ -&quot;#,##0.00"/>
    <numFmt numFmtId="170" formatCode="#,##0.00&quot; &quot;;&quot; -&quot;#,##0.00&quot; &quot;;&quot; -&quot;00&quot; &quot;;@&quot; &quot;"/>
    <numFmt numFmtId="171" formatCode="[$$-240A]#,##0.00;[Red]&quot;(&quot;[$$-240A]#,##0.00&quot;)&quot;"/>
    <numFmt numFmtId="172" formatCode="_(* #,##0_);_(* \(#,##0\);_(* &quot;-&quot;??_);_(@_)"/>
    <numFmt numFmtId="173" formatCode="0.0%"/>
    <numFmt numFmtId="174" formatCode="_(&quot;$&quot;\ * #,##0_);_(&quot;$&quot;\ * \(#,##0\);_(&quot;$&quot;\ * &quot;-&quot;??_);_(@_)"/>
    <numFmt numFmtId="175" formatCode="_(* #,##0.000_);_(* \(#,##0.000\);_(* &quot;-&quot;??_);_(@_)"/>
    <numFmt numFmtId="176" formatCode="_(* #,##0_);_(* \(#,##0\);_(* &quot;-&quot;???_);_(@_)"/>
  </numFmts>
  <fonts count="34">
    <font>
      <sz val="10"/>
      <color rgb="FF000000"/>
      <name val="Arial1"/>
    </font>
    <font>
      <sz val="11"/>
      <color theme="1"/>
      <name val="Calibri"/>
      <family val="2"/>
      <scheme val="minor"/>
    </font>
    <font>
      <sz val="8"/>
      <color indexed="8"/>
      <name val="Arial"/>
      <family val="2"/>
    </font>
    <font>
      <sz val="10"/>
      <color rgb="FF000000"/>
      <name val="Arial1"/>
    </font>
    <font>
      <b/>
      <i/>
      <sz val="16"/>
      <color rgb="FF000000"/>
      <name val="Arial1"/>
    </font>
    <font>
      <b/>
      <i/>
      <u/>
      <sz val="10"/>
      <color rgb="FF000000"/>
      <name val="Arial1"/>
    </font>
    <font>
      <sz val="12"/>
      <color rgb="FF000000"/>
      <name val="Arial1"/>
    </font>
    <font>
      <sz val="12"/>
      <color rgb="FF000000"/>
      <name val="Times New Roman"/>
      <family val="1"/>
    </font>
    <font>
      <b/>
      <sz val="12"/>
      <color rgb="FF000000"/>
      <name val="Arial1"/>
    </font>
    <font>
      <b/>
      <sz val="16"/>
      <color rgb="FF000000"/>
      <name val="Arial1"/>
    </font>
    <font>
      <sz val="14"/>
      <color rgb="FF000000"/>
      <name val="Arial1"/>
    </font>
    <font>
      <b/>
      <sz val="10"/>
      <color rgb="FF000000"/>
      <name val="Arial1"/>
    </font>
    <font>
      <b/>
      <sz val="9"/>
      <color rgb="FF000000"/>
      <name val="Arial1"/>
    </font>
    <font>
      <sz val="8"/>
      <color rgb="FF000000"/>
      <name val="Arial1"/>
    </font>
    <font>
      <b/>
      <sz val="10"/>
      <color rgb="FF000000"/>
      <name val="Arial"/>
      <family val="2"/>
    </font>
    <font>
      <b/>
      <sz val="11"/>
      <color theme="0"/>
      <name val="Arial1"/>
    </font>
    <font>
      <b/>
      <sz val="12"/>
      <color theme="0"/>
      <name val="Arial1"/>
    </font>
    <font>
      <b/>
      <sz val="10"/>
      <color theme="0"/>
      <name val="Arial"/>
      <family val="2"/>
    </font>
    <font>
      <b/>
      <sz val="11"/>
      <color rgb="FF000000"/>
      <name val="Arial1"/>
    </font>
    <font>
      <sz val="10"/>
      <color indexed="8"/>
      <name val="Arial"/>
      <family val="2"/>
    </font>
    <font>
      <sz val="12"/>
      <color rgb="FFFF0000"/>
      <name val="Arial1"/>
    </font>
    <font>
      <b/>
      <sz val="10"/>
      <color rgb="FFFF0000"/>
      <name val="Arial"/>
      <family val="2"/>
    </font>
    <font>
      <sz val="10.5"/>
      <color rgb="FF000000"/>
      <name val="Arial1"/>
    </font>
    <font>
      <b/>
      <sz val="10.5"/>
      <color theme="0"/>
      <name val="Arial1"/>
    </font>
    <font>
      <b/>
      <sz val="10.5"/>
      <color rgb="FF000000"/>
      <name val="Arial1"/>
    </font>
    <font>
      <b/>
      <sz val="10.5"/>
      <color theme="0"/>
      <name val="Arial"/>
      <family val="2"/>
    </font>
    <font>
      <b/>
      <sz val="10.5"/>
      <color theme="1"/>
      <name val="Arial"/>
      <family val="2"/>
    </font>
    <font>
      <b/>
      <sz val="10.5"/>
      <color rgb="FF000000"/>
      <name val="Arial"/>
      <family val="2"/>
    </font>
    <font>
      <sz val="10.5"/>
      <color theme="0"/>
      <name val="Arial1"/>
    </font>
    <font>
      <sz val="10.5"/>
      <color rgb="FF000000"/>
      <name val="Arial"/>
      <family val="2"/>
    </font>
    <font>
      <sz val="10.5"/>
      <color theme="1"/>
      <name val="Arial1"/>
    </font>
    <font>
      <b/>
      <sz val="10.5"/>
      <name val="Arial1"/>
    </font>
    <font>
      <sz val="10.5"/>
      <color rgb="FFFF0000"/>
      <name val="Arial1"/>
    </font>
    <font>
      <b/>
      <sz val="8"/>
      <color rgb="FF000000"/>
      <name val="Arial1"/>
    </font>
  </fonts>
  <fills count="4">
    <fill>
      <patternFill patternType="none"/>
    </fill>
    <fill>
      <patternFill patternType="gray125"/>
    </fill>
    <fill>
      <patternFill patternType="solid">
        <fgColor rgb="FFAD142E"/>
        <bgColor rgb="FFFF8080"/>
      </patternFill>
    </fill>
    <fill>
      <patternFill patternType="solid">
        <fgColor rgb="FFAD142E"/>
        <bgColor indexed="64"/>
      </patternFill>
    </fill>
  </fills>
  <borders count="6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/>
      <bottom style="medium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AD142E"/>
      </left>
      <right style="thin">
        <color rgb="FFAD142E"/>
      </right>
      <top style="thin">
        <color rgb="FFAD142E"/>
      </top>
      <bottom style="thin">
        <color rgb="FFAD142E"/>
      </bottom>
      <diagonal/>
    </border>
    <border>
      <left style="thin">
        <color rgb="FF000000"/>
      </left>
      <right/>
      <top style="thin">
        <color indexed="64"/>
      </top>
      <bottom style="thin">
        <color rgb="FF000000"/>
      </bottom>
      <diagonal/>
    </border>
    <border>
      <left/>
      <right/>
      <top style="thin">
        <color indexed="64"/>
      </top>
      <bottom style="thin">
        <color rgb="FF000000"/>
      </bottom>
      <diagonal/>
    </border>
    <border>
      <left/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rgb="FFAD142E"/>
      </left>
      <right/>
      <top style="thin">
        <color rgb="FFAD142E"/>
      </top>
      <bottom style="thin">
        <color rgb="FFAD142E"/>
      </bottom>
      <diagonal/>
    </border>
    <border>
      <left/>
      <right style="thin">
        <color rgb="FFAD142E"/>
      </right>
      <top style="thin">
        <color rgb="FFAD142E"/>
      </top>
      <bottom style="thin">
        <color rgb="FFAD142E"/>
      </bottom>
      <diagonal/>
    </border>
    <border>
      <left style="thin">
        <color rgb="FFAD142E"/>
      </left>
      <right/>
      <top style="thin">
        <color rgb="FFAD142E"/>
      </top>
      <bottom/>
      <diagonal/>
    </border>
    <border>
      <left/>
      <right/>
      <top style="thin">
        <color rgb="FFAD142E"/>
      </top>
      <bottom/>
      <diagonal/>
    </border>
    <border>
      <left/>
      <right style="thin">
        <color rgb="FFAD142E"/>
      </right>
      <top style="thin">
        <color rgb="FFAD142E"/>
      </top>
      <bottom/>
      <diagonal/>
    </border>
    <border>
      <left style="thin">
        <color rgb="FFAD142E"/>
      </left>
      <right/>
      <top/>
      <bottom style="thin">
        <color rgb="FFAD142E"/>
      </bottom>
      <diagonal/>
    </border>
    <border>
      <left/>
      <right/>
      <top/>
      <bottom style="thin">
        <color rgb="FFAD142E"/>
      </bottom>
      <diagonal/>
    </border>
    <border>
      <left/>
      <right style="thin">
        <color rgb="FFAD142E"/>
      </right>
      <top/>
      <bottom style="thin">
        <color rgb="FFAD142E"/>
      </bottom>
      <diagonal/>
    </border>
    <border>
      <left style="thin">
        <color rgb="FFAD142E"/>
      </left>
      <right/>
      <top/>
      <bottom/>
      <diagonal/>
    </border>
    <border>
      <left/>
      <right style="thin">
        <color rgb="FFAD142E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rgb="FFAD142E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rgb="FF000000"/>
      </top>
      <bottom style="medium">
        <color indexed="64"/>
      </bottom>
      <diagonal/>
    </border>
    <border>
      <left/>
      <right/>
      <top style="thin">
        <color rgb="FF000000"/>
      </top>
      <bottom style="medium">
        <color indexed="64"/>
      </bottom>
      <diagonal/>
    </border>
    <border>
      <left/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rgb="FFAD142E"/>
      </right>
      <top style="medium">
        <color indexed="64"/>
      </top>
      <bottom style="thin">
        <color rgb="FFAD142E"/>
      </bottom>
      <diagonal/>
    </border>
    <border>
      <left style="thin">
        <color rgb="FFAD142E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rgb="FFAD142E"/>
      </right>
      <top style="medium">
        <color indexed="64"/>
      </top>
      <bottom/>
      <diagonal/>
    </border>
    <border>
      <left style="thin">
        <color rgb="FFAD142E"/>
      </left>
      <right style="thin">
        <color rgb="FFAD142E"/>
      </right>
      <top style="medium">
        <color indexed="64"/>
      </top>
      <bottom style="thin">
        <color rgb="FFAD142E"/>
      </bottom>
      <diagonal/>
    </border>
    <border>
      <left style="thin">
        <color rgb="FFAD142E"/>
      </left>
      <right style="medium">
        <color indexed="64"/>
      </right>
      <top style="medium">
        <color indexed="64"/>
      </top>
      <bottom style="thin">
        <color rgb="FFAD142E"/>
      </bottom>
      <diagonal/>
    </border>
    <border>
      <left style="medium">
        <color indexed="64"/>
      </left>
      <right style="thin">
        <color rgb="FFAD142E"/>
      </right>
      <top style="thin">
        <color rgb="FFAD142E"/>
      </top>
      <bottom style="thin">
        <color rgb="FFAD142E"/>
      </bottom>
      <diagonal/>
    </border>
    <border>
      <left style="thin">
        <color rgb="FFAD142E"/>
      </left>
      <right style="medium">
        <color indexed="64"/>
      </right>
      <top style="thin">
        <color rgb="FFAD142E"/>
      </top>
      <bottom style="thin">
        <color rgb="FFAD142E"/>
      </bottom>
      <diagonal/>
    </border>
    <border>
      <left style="medium">
        <color indexed="64"/>
      </left>
      <right/>
      <top style="thin">
        <color rgb="FFAD142E"/>
      </top>
      <bottom style="medium">
        <color indexed="64"/>
      </bottom>
      <diagonal/>
    </border>
    <border>
      <left/>
      <right style="medium">
        <color indexed="64"/>
      </right>
      <top style="thin">
        <color rgb="FFAD142E"/>
      </top>
      <bottom style="medium">
        <color indexed="64"/>
      </bottom>
      <diagonal/>
    </border>
  </borders>
  <cellStyleXfs count="21">
    <xf numFmtId="0" fontId="0" fillId="0" borderId="0"/>
    <xf numFmtId="167" fontId="3" fillId="0" borderId="0" applyFont="0" applyBorder="0" applyProtection="0"/>
    <xf numFmtId="168" fontId="3" fillId="0" borderId="0" applyFont="0" applyBorder="0" applyProtection="0"/>
    <xf numFmtId="169" fontId="3" fillId="0" borderId="0" applyFont="0" applyBorder="0" applyProtection="0"/>
    <xf numFmtId="0" fontId="4" fillId="0" borderId="0" applyNumberFormat="0" applyBorder="0" applyProtection="0">
      <alignment horizontal="center"/>
    </xf>
    <xf numFmtId="0" fontId="4" fillId="0" borderId="0" applyNumberFormat="0" applyBorder="0" applyProtection="0">
      <alignment horizontal="center" textRotation="90"/>
    </xf>
    <xf numFmtId="170" fontId="3" fillId="0" borderId="0" applyFont="0" applyBorder="0" applyProtection="0"/>
    <xf numFmtId="170" fontId="3" fillId="0" borderId="0" applyFont="0" applyBorder="0" applyProtection="0"/>
    <xf numFmtId="170" fontId="3" fillId="0" borderId="0" applyFont="0" applyBorder="0" applyProtection="0"/>
    <xf numFmtId="170" fontId="3" fillId="0" borderId="0" applyFont="0" applyBorder="0" applyProtection="0"/>
    <xf numFmtId="170" fontId="3" fillId="0" borderId="0" applyFon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5" fillId="0" borderId="0" applyNumberFormat="0" applyBorder="0" applyProtection="0"/>
    <xf numFmtId="171" fontId="5" fillId="0" borderId="0" applyBorder="0" applyProtection="0"/>
    <xf numFmtId="165" fontId="3" fillId="0" borderId="0" applyFont="0" applyFill="0" applyBorder="0" applyAlignment="0" applyProtection="0"/>
    <xf numFmtId="0" fontId="3" fillId="0" borderId="0"/>
    <xf numFmtId="165" fontId="1" fillId="0" borderId="0" applyFont="0" applyFill="0" applyBorder="0" applyAlignment="0" applyProtection="0"/>
    <xf numFmtId="0" fontId="19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257">
    <xf numFmtId="0" fontId="0" fillId="0" borderId="0" xfId="0"/>
    <xf numFmtId="0" fontId="6" fillId="0" borderId="0" xfId="0" applyFont="1"/>
    <xf numFmtId="0" fontId="7" fillId="0" borderId="0" xfId="0" applyFont="1"/>
    <xf numFmtId="166" fontId="0" fillId="0" borderId="0" xfId="0" applyNumberFormat="1"/>
    <xf numFmtId="0" fontId="6" fillId="0" borderId="0" xfId="0" applyFont="1" applyAlignment="1">
      <alignment horizontal="justify"/>
    </xf>
    <xf numFmtId="0" fontId="0" fillId="0" borderId="5" xfId="0" applyBorder="1"/>
    <xf numFmtId="0" fontId="0" fillId="0" borderId="6" xfId="0" applyBorder="1"/>
    <xf numFmtId="0" fontId="8" fillId="0" borderId="5" xfId="0" applyFont="1" applyBorder="1"/>
    <xf numFmtId="0" fontId="8" fillId="0" borderId="7" xfId="0" applyFont="1" applyBorder="1"/>
    <xf numFmtId="0" fontId="8" fillId="0" borderId="0" xfId="0" applyFont="1"/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8" fillId="0" borderId="0" xfId="0" applyFont="1" applyAlignment="1">
      <alignment horizontal="center"/>
    </xf>
    <xf numFmtId="0" fontId="0" fillId="0" borderId="7" xfId="0" applyBorder="1"/>
    <xf numFmtId="0" fontId="8" fillId="0" borderId="7" xfId="0" applyFont="1" applyBorder="1" applyAlignment="1">
      <alignment horizontal="center"/>
    </xf>
    <xf numFmtId="3" fontId="6" fillId="0" borderId="1" xfId="11" applyNumberFormat="1" applyFont="1" applyBorder="1" applyProtection="1"/>
    <xf numFmtId="10" fontId="3" fillId="0" borderId="8" xfId="11" applyNumberFormat="1" applyFont="1" applyBorder="1" applyAlignment="1" applyProtection="1">
      <alignment horizontal="center"/>
    </xf>
    <xf numFmtId="0" fontId="14" fillId="0" borderId="14" xfId="0" applyFont="1" applyBorder="1" applyAlignment="1">
      <alignment horizontal="center"/>
    </xf>
    <xf numFmtId="0" fontId="17" fillId="2" borderId="14" xfId="0" applyFont="1" applyFill="1" applyBorder="1" applyAlignment="1">
      <alignment horizontal="center"/>
    </xf>
    <xf numFmtId="0" fontId="8" fillId="0" borderId="3" xfId="0" applyFont="1" applyBorder="1" applyAlignment="1">
      <alignment vertical="center"/>
    </xf>
    <xf numFmtId="0" fontId="6" fillId="0" borderId="2" xfId="0" applyFont="1" applyBorder="1" applyAlignment="1">
      <alignment vertical="center"/>
    </xf>
    <xf numFmtId="0" fontId="6" fillId="0" borderId="3" xfId="0" applyFont="1" applyBorder="1" applyAlignment="1">
      <alignment vertical="center"/>
    </xf>
    <xf numFmtId="0" fontId="0" fillId="0" borderId="1" xfId="0" applyBorder="1"/>
    <xf numFmtId="0" fontId="0" fillId="0" borderId="1" xfId="0" applyBorder="1" applyAlignment="1">
      <alignment wrapText="1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wrapText="1"/>
    </xf>
    <xf numFmtId="0" fontId="14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3" fontId="6" fillId="0" borderId="0" xfId="11" applyNumberFormat="1" applyFont="1" applyBorder="1" applyAlignment="1" applyProtection="1">
      <alignment horizontal="center"/>
    </xf>
    <xf numFmtId="10" fontId="3" fillId="0" borderId="0" xfId="11" applyNumberFormat="1" applyFont="1" applyBorder="1" applyAlignment="1" applyProtection="1">
      <alignment horizontal="center"/>
    </xf>
    <xf numFmtId="0" fontId="6" fillId="0" borderId="0" xfId="0" applyFont="1" applyAlignment="1">
      <alignment horizontal="justify" vertical="center"/>
    </xf>
    <xf numFmtId="0" fontId="12" fillId="0" borderId="0" xfId="0" applyFont="1" applyAlignment="1">
      <alignment horizontal="left"/>
    </xf>
    <xf numFmtId="0" fontId="13" fillId="0" borderId="0" xfId="0" applyFont="1" applyAlignment="1">
      <alignment horizontal="center" wrapText="1"/>
    </xf>
    <xf numFmtId="166" fontId="11" fillId="0" borderId="0" xfId="0" applyNumberFormat="1" applyFont="1"/>
    <xf numFmtId="0" fontId="11" fillId="0" borderId="1" xfId="0" applyFont="1" applyBorder="1" applyAlignment="1">
      <alignment wrapText="1"/>
    </xf>
    <xf numFmtId="0" fontId="11" fillId="0" borderId="0" xfId="0" applyFont="1"/>
    <xf numFmtId="0" fontId="8" fillId="0" borderId="0" xfId="0" applyFont="1" applyAlignment="1">
      <alignment horizontal="justify"/>
    </xf>
    <xf numFmtId="0" fontId="11" fillId="0" borderId="1" xfId="0" applyFont="1" applyBorder="1" applyAlignment="1">
      <alignment horizontal="center"/>
    </xf>
    <xf numFmtId="0" fontId="11" fillId="0" borderId="1" xfId="0" applyFont="1" applyBorder="1" applyAlignment="1">
      <alignment horizontal="center" wrapText="1"/>
    </xf>
    <xf numFmtId="10" fontId="0" fillId="0" borderId="1" xfId="0" applyNumberFormat="1" applyBorder="1"/>
    <xf numFmtId="10" fontId="0" fillId="0" borderId="0" xfId="0" applyNumberFormat="1"/>
    <xf numFmtId="9" fontId="11" fillId="0" borderId="1" xfId="0" applyNumberFormat="1" applyFont="1" applyBorder="1" applyAlignment="1">
      <alignment horizontal="center"/>
    </xf>
    <xf numFmtId="10" fontId="11" fillId="0" borderId="1" xfId="0" applyNumberFormat="1" applyFont="1" applyBorder="1"/>
    <xf numFmtId="172" fontId="0" fillId="0" borderId="1" xfId="15" applyNumberFormat="1" applyFont="1" applyBorder="1" applyAlignment="1"/>
    <xf numFmtId="0" fontId="8" fillId="0" borderId="0" xfId="0" applyFont="1" applyAlignment="1">
      <alignment vertical="center"/>
    </xf>
    <xf numFmtId="0" fontId="6" fillId="0" borderId="0" xfId="0" applyFont="1" applyAlignment="1">
      <alignment wrapText="1"/>
    </xf>
    <xf numFmtId="3" fontId="6" fillId="0" borderId="20" xfId="11" applyNumberFormat="1" applyFont="1" applyBorder="1" applyProtection="1"/>
    <xf numFmtId="3" fontId="6" fillId="0" borderId="0" xfId="11" applyNumberFormat="1" applyFont="1" applyBorder="1" applyProtection="1"/>
    <xf numFmtId="3" fontId="8" fillId="0" borderId="0" xfId="11" applyNumberFormat="1" applyFont="1" applyBorder="1" applyAlignment="1" applyProtection="1">
      <alignment horizontal="center"/>
    </xf>
    <xf numFmtId="3" fontId="6" fillId="0" borderId="1" xfId="11" applyNumberFormat="1" applyFont="1" applyBorder="1" applyAlignment="1" applyProtection="1">
      <alignment horizontal="center"/>
    </xf>
    <xf numFmtId="0" fontId="22" fillId="0" borderId="0" xfId="0" applyFont="1"/>
    <xf numFmtId="0" fontId="25" fillId="2" borderId="14" xfId="0" applyFont="1" applyFill="1" applyBorder="1" applyAlignment="1">
      <alignment horizontal="center"/>
    </xf>
    <xf numFmtId="0" fontId="26" fillId="0" borderId="14" xfId="0" applyFont="1" applyBorder="1" applyAlignment="1">
      <alignment horizontal="center"/>
    </xf>
    <xf numFmtId="0" fontId="27" fillId="0" borderId="0" xfId="0" applyFont="1" applyAlignment="1">
      <alignment horizontal="center"/>
    </xf>
    <xf numFmtId="0" fontId="22" fillId="0" borderId="35" xfId="0" applyFont="1" applyBorder="1"/>
    <xf numFmtId="0" fontId="24" fillId="0" borderId="0" xfId="0" applyFont="1" applyAlignment="1">
      <alignment horizontal="center"/>
    </xf>
    <xf numFmtId="0" fontId="22" fillId="0" borderId="0" xfId="0" applyFont="1" applyAlignment="1">
      <alignment horizontal="center"/>
    </xf>
    <xf numFmtId="0" fontId="22" fillId="0" borderId="31" xfId="0" applyFont="1" applyBorder="1" applyAlignment="1">
      <alignment wrapText="1"/>
    </xf>
    <xf numFmtId="3" fontId="22" fillId="0" borderId="0" xfId="0" applyNumberFormat="1" applyFont="1"/>
    <xf numFmtId="3" fontId="22" fillId="0" borderId="0" xfId="11" applyNumberFormat="1" applyFont="1" applyBorder="1" applyProtection="1"/>
    <xf numFmtId="3" fontId="22" fillId="0" borderId="0" xfId="11" applyNumberFormat="1" applyFont="1" applyBorder="1" applyAlignment="1" applyProtection="1">
      <alignment horizontal="center"/>
    </xf>
    <xf numFmtId="174" fontId="29" fillId="0" borderId="31" xfId="19" applyNumberFormat="1" applyFont="1" applyFill="1" applyBorder="1" applyAlignment="1" applyProtection="1">
      <alignment horizontal="right"/>
    </xf>
    <xf numFmtId="3" fontId="29" fillId="0" borderId="32" xfId="11" applyNumberFormat="1" applyFont="1" applyBorder="1" applyAlignment="1" applyProtection="1">
      <alignment horizontal="right"/>
    </xf>
    <xf numFmtId="0" fontId="22" fillId="0" borderId="0" xfId="0" applyFont="1" applyAlignment="1">
      <alignment wrapText="1"/>
    </xf>
    <xf numFmtId="174" fontId="22" fillId="0" borderId="0" xfId="0" applyNumberFormat="1" applyFont="1"/>
    <xf numFmtId="174" fontId="29" fillId="0" borderId="1" xfId="19" applyNumberFormat="1" applyFont="1" applyFill="1" applyBorder="1" applyAlignment="1" applyProtection="1">
      <alignment horizontal="right"/>
    </xf>
    <xf numFmtId="3" fontId="22" fillId="0" borderId="1" xfId="11" applyNumberFormat="1" applyFont="1" applyBorder="1" applyProtection="1"/>
    <xf numFmtId="9" fontId="22" fillId="0" borderId="1" xfId="0" applyNumberFormat="1" applyFont="1" applyBorder="1"/>
    <xf numFmtId="174" fontId="22" fillId="0" borderId="1" xfId="19" applyNumberFormat="1" applyFont="1" applyBorder="1"/>
    <xf numFmtId="174" fontId="22" fillId="0" borderId="0" xfId="19" applyNumberFormat="1" applyFont="1" applyBorder="1"/>
    <xf numFmtId="1" fontId="22" fillId="0" borderId="0" xfId="0" applyNumberFormat="1" applyFont="1"/>
    <xf numFmtId="10" fontId="22" fillId="0" borderId="0" xfId="0" applyNumberFormat="1" applyFont="1"/>
    <xf numFmtId="176" fontId="22" fillId="0" borderId="0" xfId="0" applyNumberFormat="1" applyFont="1"/>
    <xf numFmtId="173" fontId="22" fillId="0" borderId="0" xfId="20" applyNumberFormat="1" applyFont="1"/>
    <xf numFmtId="175" fontId="22" fillId="0" borderId="1" xfId="15" applyNumberFormat="1" applyFont="1" applyBorder="1"/>
    <xf numFmtId="174" fontId="27" fillId="0" borderId="43" xfId="19" applyNumberFormat="1" applyFont="1" applyFill="1" applyBorder="1" applyAlignment="1" applyProtection="1">
      <alignment horizontal="center"/>
    </xf>
    <xf numFmtId="175" fontId="22" fillId="0" borderId="0" xfId="15" applyNumberFormat="1" applyFont="1" applyBorder="1"/>
    <xf numFmtId="4" fontId="22" fillId="0" borderId="0" xfId="11" applyNumberFormat="1" applyFont="1" applyBorder="1" applyAlignment="1" applyProtection="1">
      <alignment horizontal="center"/>
    </xf>
    <xf numFmtId="165" fontId="22" fillId="0" borderId="0" xfId="15" applyFont="1" applyFill="1" applyBorder="1" applyAlignment="1" applyProtection="1">
      <alignment horizontal="center"/>
    </xf>
    <xf numFmtId="0" fontId="31" fillId="0" borderId="46" xfId="0" applyFont="1" applyBorder="1" applyAlignment="1">
      <alignment horizontal="center" vertical="center"/>
    </xf>
    <xf numFmtId="0" fontId="31" fillId="0" borderId="0" xfId="0" applyFont="1" applyAlignment="1">
      <alignment horizontal="center" vertical="center"/>
    </xf>
    <xf numFmtId="174" fontId="24" fillId="0" borderId="43" xfId="19" applyNumberFormat="1" applyFont="1" applyFill="1" applyBorder="1" applyAlignment="1" applyProtection="1">
      <alignment horizontal="right"/>
    </xf>
    <xf numFmtId="10" fontId="22" fillId="0" borderId="0" xfId="20" applyNumberFormat="1" applyFont="1" applyFill="1" applyBorder="1" applyAlignment="1" applyProtection="1">
      <alignment horizontal="center"/>
    </xf>
    <xf numFmtId="3" fontId="24" fillId="0" borderId="0" xfId="11" applyNumberFormat="1" applyFont="1" applyBorder="1" applyAlignment="1" applyProtection="1">
      <alignment horizontal="center"/>
    </xf>
    <xf numFmtId="0" fontId="24" fillId="0" borderId="1" xfId="0" applyFont="1" applyBorder="1"/>
    <xf numFmtId="9" fontId="24" fillId="0" borderId="1" xfId="0" applyNumberFormat="1" applyFont="1" applyBorder="1"/>
    <xf numFmtId="174" fontId="24" fillId="0" borderId="1" xfId="19" applyNumberFormat="1" applyFont="1" applyBorder="1"/>
    <xf numFmtId="0" fontId="24" fillId="0" borderId="0" xfId="0" applyFont="1"/>
    <xf numFmtId="9" fontId="22" fillId="0" borderId="0" xfId="11" applyNumberFormat="1" applyFont="1" applyBorder="1" applyAlignment="1" applyProtection="1">
      <alignment horizontal="center"/>
    </xf>
    <xf numFmtId="0" fontId="22" fillId="0" borderId="1" xfId="0" applyFont="1" applyBorder="1"/>
    <xf numFmtId="10" fontId="22" fillId="0" borderId="0" xfId="11" applyNumberFormat="1" applyFont="1" applyBorder="1" applyAlignment="1" applyProtection="1">
      <alignment horizontal="center"/>
    </xf>
    <xf numFmtId="174" fontId="27" fillId="0" borderId="31" xfId="19" applyNumberFormat="1" applyFont="1" applyFill="1" applyBorder="1" applyAlignment="1" applyProtection="1"/>
    <xf numFmtId="3" fontId="27" fillId="0" borderId="31" xfId="15" applyNumberFormat="1" applyFont="1" applyBorder="1" applyAlignment="1"/>
    <xf numFmtId="0" fontId="22" fillId="0" borderId="0" xfId="0" applyFont="1" applyAlignment="1">
      <alignment horizontal="justify" vertical="center"/>
    </xf>
    <xf numFmtId="0" fontId="22" fillId="0" borderId="46" xfId="0" applyFont="1" applyBorder="1"/>
    <xf numFmtId="0" fontId="22" fillId="0" borderId="43" xfId="0" applyFont="1" applyBorder="1"/>
    <xf numFmtId="0" fontId="24" fillId="0" borderId="46" xfId="0" applyFont="1" applyBorder="1"/>
    <xf numFmtId="0" fontId="22" fillId="0" borderId="0" xfId="0" applyFont="1" applyAlignment="1">
      <alignment horizontal="center" vertical="center"/>
    </xf>
    <xf numFmtId="0" fontId="24" fillId="0" borderId="0" xfId="0" applyFont="1" applyAlignment="1">
      <alignment horizontal="left"/>
    </xf>
    <xf numFmtId="0" fontId="22" fillId="0" borderId="0" xfId="0" applyFont="1" applyAlignment="1">
      <alignment horizontal="center" wrapText="1"/>
    </xf>
    <xf numFmtId="0" fontId="24" fillId="0" borderId="0" xfId="0" applyFont="1" applyAlignment="1">
      <alignment horizontal="center" vertical="center"/>
    </xf>
    <xf numFmtId="0" fontId="23" fillId="3" borderId="39" xfId="0" applyFont="1" applyFill="1" applyBorder="1" applyAlignment="1">
      <alignment vertical="center"/>
    </xf>
    <xf numFmtId="0" fontId="23" fillId="3" borderId="1" xfId="0" applyFont="1" applyFill="1" applyBorder="1" applyAlignment="1">
      <alignment vertical="center"/>
    </xf>
    <xf numFmtId="0" fontId="33" fillId="0" borderId="46" xfId="0" applyFont="1" applyBorder="1"/>
    <xf numFmtId="0" fontId="25" fillId="2" borderId="63" xfId="0" applyFont="1" applyFill="1" applyBorder="1" applyAlignment="1">
      <alignment horizontal="center"/>
    </xf>
    <xf numFmtId="0" fontId="27" fillId="0" borderId="64" xfId="0" applyFont="1" applyBorder="1" applyAlignment="1">
      <alignment horizontal="center"/>
    </xf>
    <xf numFmtId="0" fontId="22" fillId="0" borderId="65" xfId="0" applyFont="1" applyBorder="1"/>
    <xf numFmtId="0" fontId="22" fillId="0" borderId="66" xfId="0" applyFont="1" applyBorder="1"/>
    <xf numFmtId="0" fontId="24" fillId="0" borderId="31" xfId="0" applyFont="1" applyBorder="1" applyAlignment="1">
      <alignment vertical="center"/>
    </xf>
    <xf numFmtId="174" fontId="27" fillId="0" borderId="31" xfId="19" applyNumberFormat="1" applyFont="1" applyFill="1" applyBorder="1" applyAlignment="1" applyProtection="1">
      <alignment horizontal="center"/>
    </xf>
    <xf numFmtId="10" fontId="24" fillId="0" borderId="31" xfId="11" applyNumberFormat="1" applyFont="1" applyBorder="1" applyAlignment="1" applyProtection="1">
      <alignment horizontal="center"/>
    </xf>
    <xf numFmtId="3" fontId="24" fillId="0" borderId="0" xfId="11" applyNumberFormat="1" applyFont="1" applyBorder="1" applyAlignment="1" applyProtection="1">
      <alignment horizontal="center"/>
    </xf>
    <xf numFmtId="0" fontId="24" fillId="0" borderId="1" xfId="0" applyFont="1" applyBorder="1" applyAlignment="1">
      <alignment horizontal="center" vertical="center"/>
    </xf>
    <xf numFmtId="3" fontId="23" fillId="3" borderId="40" xfId="11" applyNumberFormat="1" applyFont="1" applyFill="1" applyBorder="1" applyAlignment="1" applyProtection="1">
      <alignment horizontal="center" vertical="center" wrapText="1"/>
    </xf>
    <xf numFmtId="3" fontId="23" fillId="3" borderId="3" xfId="11" applyNumberFormat="1" applyFont="1" applyFill="1" applyBorder="1" applyAlignment="1" applyProtection="1">
      <alignment horizontal="center" vertical="center" wrapText="1"/>
    </xf>
    <xf numFmtId="3" fontId="23" fillId="3" borderId="47" xfId="11" applyNumberFormat="1" applyFont="1" applyFill="1" applyBorder="1" applyAlignment="1" applyProtection="1">
      <alignment horizontal="center" vertical="center" wrapText="1"/>
    </xf>
    <xf numFmtId="3" fontId="23" fillId="3" borderId="44" xfId="11" applyNumberFormat="1" applyFont="1" applyFill="1" applyBorder="1" applyAlignment="1" applyProtection="1">
      <alignment horizontal="center" vertical="center" wrapText="1"/>
    </xf>
    <xf numFmtId="3" fontId="23" fillId="3" borderId="45" xfId="11" applyNumberFormat="1" applyFont="1" applyFill="1" applyBorder="1" applyAlignment="1" applyProtection="1">
      <alignment horizontal="center" vertical="center" wrapText="1"/>
    </xf>
    <xf numFmtId="0" fontId="22" fillId="0" borderId="39" xfId="0" applyFont="1" applyBorder="1" applyAlignment="1">
      <alignment vertical="center"/>
    </xf>
    <xf numFmtId="0" fontId="22" fillId="0" borderId="1" xfId="0" applyFont="1" applyBorder="1" applyAlignment="1">
      <alignment vertical="center"/>
    </xf>
    <xf numFmtId="0" fontId="23" fillId="3" borderId="39" xfId="0" applyFont="1" applyFill="1" applyBorder="1" applyAlignment="1">
      <alignment horizontal="center" vertical="center"/>
    </xf>
    <xf numFmtId="0" fontId="23" fillId="3" borderId="1" xfId="0" applyFont="1" applyFill="1" applyBorder="1" applyAlignment="1">
      <alignment horizontal="center" vertical="center"/>
    </xf>
    <xf numFmtId="0" fontId="23" fillId="2" borderId="39" xfId="0" applyFont="1" applyFill="1" applyBorder="1" applyAlignment="1">
      <alignment horizontal="center" vertical="center"/>
    </xf>
    <xf numFmtId="0" fontId="23" fillId="2" borderId="1" xfId="0" applyFont="1" applyFill="1" applyBorder="1" applyAlignment="1">
      <alignment horizontal="center" vertical="center"/>
    </xf>
    <xf numFmtId="0" fontId="23" fillId="2" borderId="18" xfId="0" applyFont="1" applyFill="1" applyBorder="1" applyAlignment="1">
      <alignment horizontal="center" vertical="center"/>
    </xf>
    <xf numFmtId="0" fontId="23" fillId="2" borderId="34" xfId="0" applyFont="1" applyFill="1" applyBorder="1" applyAlignment="1">
      <alignment horizontal="center" vertical="center"/>
    </xf>
    <xf numFmtId="0" fontId="23" fillId="2" borderId="48" xfId="0" applyFont="1" applyFill="1" applyBorder="1" applyAlignment="1">
      <alignment horizontal="center" vertical="center"/>
    </xf>
    <xf numFmtId="3" fontId="23" fillId="3" borderId="54" xfId="11" applyNumberFormat="1" applyFont="1" applyFill="1" applyBorder="1" applyAlignment="1" applyProtection="1">
      <alignment horizontal="center" vertical="center" wrapText="1"/>
    </xf>
    <xf numFmtId="3" fontId="23" fillId="3" borderId="55" xfId="11" applyNumberFormat="1" applyFont="1" applyFill="1" applyBorder="1" applyAlignment="1" applyProtection="1">
      <alignment horizontal="center" vertical="center" wrapText="1"/>
    </xf>
    <xf numFmtId="3" fontId="23" fillId="3" borderId="56" xfId="11" applyNumberFormat="1" applyFont="1" applyFill="1" applyBorder="1" applyAlignment="1" applyProtection="1">
      <alignment horizontal="center" vertical="center" wrapText="1"/>
    </xf>
    <xf numFmtId="0" fontId="30" fillId="0" borderId="39" xfId="0" applyFont="1" applyBorder="1" applyAlignment="1">
      <alignment horizontal="left" vertical="center"/>
    </xf>
    <xf numFmtId="0" fontId="30" fillId="0" borderId="1" xfId="0" applyFont="1" applyBorder="1" applyAlignment="1">
      <alignment horizontal="left" vertical="center"/>
    </xf>
    <xf numFmtId="3" fontId="23" fillId="3" borderId="32" xfId="11" applyNumberFormat="1" applyFont="1" applyFill="1" applyBorder="1" applyAlignment="1" applyProtection="1">
      <alignment horizontal="center" vertical="center" wrapText="1"/>
    </xf>
    <xf numFmtId="0" fontId="24" fillId="0" borderId="2" xfId="0" applyFont="1" applyBorder="1" applyAlignment="1">
      <alignment horizontal="center"/>
    </xf>
    <xf numFmtId="0" fontId="24" fillId="0" borderId="4" xfId="0" applyFont="1" applyBorder="1" applyAlignment="1">
      <alignment horizontal="center"/>
    </xf>
    <xf numFmtId="0" fontId="2" fillId="0" borderId="46" xfId="0" applyFont="1" applyBorder="1" applyAlignment="1">
      <alignment horizontal="center" wrapText="1"/>
    </xf>
    <xf numFmtId="0" fontId="2" fillId="0" borderId="0" xfId="0" applyFont="1" applyAlignment="1">
      <alignment horizontal="center" wrapText="1"/>
    </xf>
    <xf numFmtId="0" fontId="13" fillId="0" borderId="0" xfId="0" applyFont="1" applyAlignment="1">
      <alignment horizontal="center" wrapText="1"/>
    </xf>
    <xf numFmtId="0" fontId="13" fillId="0" borderId="43" xfId="0" applyFont="1" applyBorder="1" applyAlignment="1">
      <alignment horizontal="center" wrapText="1"/>
    </xf>
    <xf numFmtId="0" fontId="13" fillId="0" borderId="51" xfId="0" applyFont="1" applyBorder="1" applyAlignment="1">
      <alignment horizontal="center" wrapText="1"/>
    </xf>
    <xf numFmtId="0" fontId="13" fillId="0" borderId="52" xfId="0" applyFont="1" applyBorder="1" applyAlignment="1">
      <alignment horizontal="center" wrapText="1"/>
    </xf>
    <xf numFmtId="0" fontId="13" fillId="0" borderId="53" xfId="0" applyFont="1" applyBorder="1" applyAlignment="1">
      <alignment horizontal="center" wrapText="1"/>
    </xf>
    <xf numFmtId="3" fontId="32" fillId="0" borderId="0" xfId="11" applyNumberFormat="1" applyFont="1" applyBorder="1" applyAlignment="1" applyProtection="1">
      <alignment horizontal="center"/>
    </xf>
    <xf numFmtId="174" fontId="29" fillId="0" borderId="2" xfId="19" applyNumberFormat="1" applyFont="1" applyFill="1" applyBorder="1" applyAlignment="1" applyProtection="1"/>
    <xf numFmtId="174" fontId="29" fillId="0" borderId="4" xfId="19" applyNumberFormat="1" applyFont="1" applyFill="1" applyBorder="1" applyAlignment="1" applyProtection="1"/>
    <xf numFmtId="0" fontId="22" fillId="0" borderId="40" xfId="0" applyFont="1" applyBorder="1" applyAlignment="1">
      <alignment horizontal="left" vertical="center"/>
    </xf>
    <xf numFmtId="0" fontId="22" fillId="0" borderId="3" xfId="0" applyFont="1" applyBorder="1" applyAlignment="1">
      <alignment horizontal="left" vertical="center"/>
    </xf>
    <xf numFmtId="0" fontId="22" fillId="0" borderId="4" xfId="0" applyFont="1" applyBorder="1" applyAlignment="1">
      <alignment horizontal="left" vertical="center"/>
    </xf>
    <xf numFmtId="0" fontId="23" fillId="2" borderId="39" xfId="0" applyFont="1" applyFill="1" applyBorder="1" applyAlignment="1">
      <alignment horizontal="center"/>
    </xf>
    <xf numFmtId="0" fontId="23" fillId="2" borderId="1" xfId="0" applyFont="1" applyFill="1" applyBorder="1" applyAlignment="1">
      <alignment horizontal="center"/>
    </xf>
    <xf numFmtId="0" fontId="22" fillId="0" borderId="39" xfId="0" applyFont="1" applyBorder="1" applyAlignment="1">
      <alignment horizontal="justify" vertical="center"/>
    </xf>
    <xf numFmtId="0" fontId="22" fillId="0" borderId="1" xfId="0" applyFont="1" applyBorder="1" applyAlignment="1">
      <alignment horizontal="justify" vertical="center"/>
    </xf>
    <xf numFmtId="0" fontId="22" fillId="0" borderId="31" xfId="0" applyFont="1" applyBorder="1" applyAlignment="1">
      <alignment horizontal="justify" vertical="center"/>
    </xf>
    <xf numFmtId="0" fontId="24" fillId="0" borderId="55" xfId="0" applyFont="1" applyBorder="1" applyAlignment="1">
      <alignment horizontal="center" vertical="center"/>
    </xf>
    <xf numFmtId="3" fontId="23" fillId="3" borderId="40" xfId="11" applyNumberFormat="1" applyFont="1" applyFill="1" applyBorder="1" applyAlignment="1" applyProtection="1">
      <alignment horizontal="center" vertical="center"/>
    </xf>
    <xf numFmtId="3" fontId="23" fillId="3" borderId="3" xfId="11" applyNumberFormat="1" applyFont="1" applyFill="1" applyBorder="1" applyAlignment="1" applyProtection="1">
      <alignment horizontal="center" vertical="center"/>
    </xf>
    <xf numFmtId="9" fontId="27" fillId="0" borderId="1" xfId="0" applyNumberFormat="1" applyFont="1" applyBorder="1" applyAlignment="1">
      <alignment horizontal="center" vertical="center"/>
    </xf>
    <xf numFmtId="9" fontId="27" fillId="0" borderId="31" xfId="0" applyNumberFormat="1" applyFont="1" applyBorder="1" applyAlignment="1">
      <alignment horizontal="center" vertical="center"/>
    </xf>
    <xf numFmtId="0" fontId="23" fillId="3" borderId="40" xfId="0" applyFont="1" applyFill="1" applyBorder="1" applyAlignment="1">
      <alignment horizontal="center"/>
    </xf>
    <xf numFmtId="0" fontId="23" fillId="3" borderId="3" xfId="0" applyFont="1" applyFill="1" applyBorder="1" applyAlignment="1">
      <alignment horizontal="center"/>
    </xf>
    <xf numFmtId="3" fontId="27" fillId="0" borderId="2" xfId="11" applyNumberFormat="1" applyFont="1" applyBorder="1" applyProtection="1"/>
    <xf numFmtId="3" fontId="27" fillId="0" borderId="4" xfId="11" applyNumberFormat="1" applyFont="1" applyBorder="1" applyProtection="1"/>
    <xf numFmtId="9" fontId="27" fillId="0" borderId="1" xfId="0" applyNumberFormat="1" applyFont="1" applyBorder="1" applyAlignment="1">
      <alignment horizontal="center"/>
    </xf>
    <xf numFmtId="9" fontId="27" fillId="0" borderId="31" xfId="0" applyNumberFormat="1" applyFont="1" applyBorder="1" applyAlignment="1">
      <alignment horizontal="center"/>
    </xf>
    <xf numFmtId="0" fontId="22" fillId="0" borderId="39" xfId="0" applyFont="1" applyBorder="1" applyAlignment="1">
      <alignment horizontal="left" vertical="center"/>
    </xf>
    <xf numFmtId="0" fontId="22" fillId="0" borderId="1" xfId="0" applyFont="1" applyBorder="1" applyAlignment="1">
      <alignment horizontal="left" vertical="center"/>
    </xf>
    <xf numFmtId="174" fontId="27" fillId="0" borderId="49" xfId="19" applyNumberFormat="1" applyFont="1" applyBorder="1" applyAlignment="1">
      <alignment vertical="center"/>
    </xf>
    <xf numFmtId="174" fontId="27" fillId="0" borderId="50" xfId="19" applyNumberFormat="1" applyFont="1" applyBorder="1" applyAlignment="1">
      <alignment vertical="center"/>
    </xf>
    <xf numFmtId="174" fontId="27" fillId="0" borderId="48" xfId="19" applyNumberFormat="1" applyFont="1" applyBorder="1" applyAlignment="1">
      <alignment vertical="center"/>
    </xf>
    <xf numFmtId="0" fontId="24" fillId="0" borderId="2" xfId="0" applyFont="1" applyBorder="1" applyAlignment="1">
      <alignment horizontal="center" vertical="center"/>
    </xf>
    <xf numFmtId="0" fontId="24" fillId="0" borderId="3" xfId="0" applyFont="1" applyBorder="1" applyAlignment="1">
      <alignment horizontal="center" vertical="center"/>
    </xf>
    <xf numFmtId="0" fontId="24" fillId="0" borderId="4" xfId="0" applyFont="1" applyBorder="1" applyAlignment="1">
      <alignment horizontal="center" vertical="center"/>
    </xf>
    <xf numFmtId="0" fontId="24" fillId="0" borderId="32" xfId="0" applyFont="1" applyBorder="1" applyAlignment="1">
      <alignment horizontal="center" vertical="center"/>
    </xf>
    <xf numFmtId="0" fontId="23" fillId="3" borderId="2" xfId="0" applyFont="1" applyFill="1" applyBorder="1" applyAlignment="1">
      <alignment horizontal="left" vertical="center"/>
    </xf>
    <xf numFmtId="0" fontId="23" fillId="3" borderId="3" xfId="0" applyFont="1" applyFill="1" applyBorder="1" applyAlignment="1">
      <alignment horizontal="left" vertical="center"/>
    </xf>
    <xf numFmtId="0" fontId="23" fillId="3" borderId="4" xfId="0" applyFont="1" applyFill="1" applyBorder="1" applyAlignment="1">
      <alignment horizontal="left" vertical="center"/>
    </xf>
    <xf numFmtId="0" fontId="23" fillId="3" borderId="39" xfId="0" applyFont="1" applyFill="1" applyBorder="1" applyAlignment="1">
      <alignment horizontal="left" vertical="center"/>
    </xf>
    <xf numFmtId="0" fontId="23" fillId="3" borderId="1" xfId="0" applyFont="1" applyFill="1" applyBorder="1" applyAlignment="1">
      <alignment horizontal="left" vertical="center"/>
    </xf>
    <xf numFmtId="0" fontId="24" fillId="0" borderId="31" xfId="0" applyFont="1" applyBorder="1" applyAlignment="1">
      <alignment horizontal="center" vertical="center"/>
    </xf>
    <xf numFmtId="0" fontId="23" fillId="3" borderId="36" xfId="0" applyFont="1" applyFill="1" applyBorder="1" applyAlignment="1">
      <alignment horizontal="center"/>
    </xf>
    <xf numFmtId="0" fontId="23" fillId="3" borderId="37" xfId="0" applyFont="1" applyFill="1" applyBorder="1" applyAlignment="1">
      <alignment horizontal="center"/>
    </xf>
    <xf numFmtId="0" fontId="23" fillId="3" borderId="38" xfId="0" applyFont="1" applyFill="1" applyBorder="1" applyAlignment="1">
      <alignment horizontal="center"/>
    </xf>
    <xf numFmtId="0" fontId="24" fillId="0" borderId="41" xfId="0" applyFont="1" applyBorder="1" applyAlignment="1">
      <alignment horizontal="center" vertical="center"/>
    </xf>
    <xf numFmtId="0" fontId="24" fillId="0" borderId="42" xfId="0" applyFont="1" applyBorder="1" applyAlignment="1">
      <alignment horizontal="center" vertical="center"/>
    </xf>
    <xf numFmtId="0" fontId="24" fillId="0" borderId="33" xfId="0" applyFont="1" applyBorder="1" applyAlignment="1">
      <alignment horizontal="center" vertical="center"/>
    </xf>
    <xf numFmtId="0" fontId="22" fillId="0" borderId="57" xfId="0" applyFont="1" applyBorder="1"/>
    <xf numFmtId="0" fontId="22" fillId="0" borderId="63" xfId="0" applyFont="1" applyBorder="1"/>
    <xf numFmtId="0" fontId="23" fillId="2" borderId="58" xfId="0" applyFont="1" applyFill="1" applyBorder="1" applyAlignment="1">
      <alignment horizontal="center" vertical="center" wrapText="1"/>
    </xf>
    <xf numFmtId="0" fontId="23" fillId="2" borderId="59" xfId="0" applyFont="1" applyFill="1" applyBorder="1" applyAlignment="1">
      <alignment horizontal="center" vertical="center" wrapText="1"/>
    </xf>
    <xf numFmtId="0" fontId="23" fillId="2" borderId="60" xfId="0" applyFont="1" applyFill="1" applyBorder="1" applyAlignment="1">
      <alignment horizontal="center" vertical="center" wrapText="1"/>
    </xf>
    <xf numFmtId="0" fontId="23" fillId="2" borderId="26" xfId="0" applyFont="1" applyFill="1" applyBorder="1" applyAlignment="1">
      <alignment horizontal="center" vertical="center" wrapText="1"/>
    </xf>
    <xf numFmtId="0" fontId="23" fillId="2" borderId="27" xfId="0" applyFont="1" applyFill="1" applyBorder="1" applyAlignment="1">
      <alignment horizontal="center" vertical="center" wrapText="1"/>
    </xf>
    <xf numFmtId="0" fontId="23" fillId="2" borderId="28" xfId="0" applyFont="1" applyFill="1" applyBorder="1" applyAlignment="1">
      <alignment horizontal="center" vertical="center" wrapText="1"/>
    </xf>
    <xf numFmtId="0" fontId="22" fillId="0" borderId="61" xfId="0" applyFont="1" applyBorder="1"/>
    <xf numFmtId="0" fontId="22" fillId="0" borderId="62" xfId="0" applyFont="1" applyBorder="1"/>
    <xf numFmtId="0" fontId="22" fillId="0" borderId="14" xfId="0" applyFont="1" applyBorder="1"/>
    <xf numFmtId="0" fontId="22" fillId="0" borderId="64" xfId="0" applyFont="1" applyBorder="1"/>
    <xf numFmtId="0" fontId="24" fillId="0" borderId="23" xfId="0" applyFont="1" applyBorder="1" applyAlignment="1">
      <alignment horizontal="center" vertical="center" wrapText="1"/>
    </xf>
    <xf numFmtId="0" fontId="24" fillId="0" borderId="24" xfId="0" applyFont="1" applyBorder="1" applyAlignment="1">
      <alignment horizontal="center" vertical="center" wrapText="1"/>
    </xf>
    <xf numFmtId="0" fontId="24" fillId="0" borderId="25" xfId="0" applyFont="1" applyBorder="1" applyAlignment="1">
      <alignment horizontal="center" vertical="center" wrapText="1"/>
    </xf>
    <xf numFmtId="0" fontId="24" fillId="0" borderId="29" xfId="0" applyFont="1" applyBorder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  <xf numFmtId="0" fontId="24" fillId="0" borderId="30" xfId="0" applyFont="1" applyBorder="1" applyAlignment="1">
      <alignment horizontal="center" vertical="center" wrapText="1"/>
    </xf>
    <xf numFmtId="0" fontId="26" fillId="0" borderId="21" xfId="0" applyFont="1" applyBorder="1" applyAlignment="1">
      <alignment horizontal="center"/>
    </xf>
    <xf numFmtId="0" fontId="26" fillId="0" borderId="22" xfId="0" applyFont="1" applyBorder="1" applyAlignment="1">
      <alignment horizontal="center"/>
    </xf>
    <xf numFmtId="0" fontId="23" fillId="3" borderId="40" xfId="0" applyFont="1" applyFill="1" applyBorder="1" applyAlignment="1">
      <alignment horizontal="left" vertical="center"/>
    </xf>
    <xf numFmtId="0" fontId="28" fillId="0" borderId="54" xfId="0" applyFont="1" applyBorder="1" applyAlignment="1">
      <alignment horizontal="center" vertical="center"/>
    </xf>
    <xf numFmtId="0" fontId="28" fillId="0" borderId="55" xfId="0" applyFont="1" applyBorder="1" applyAlignment="1">
      <alignment horizontal="center" vertical="center"/>
    </xf>
    <xf numFmtId="0" fontId="28" fillId="0" borderId="56" xfId="0" applyFont="1" applyBorder="1" applyAlignment="1">
      <alignment horizontal="center" vertical="center"/>
    </xf>
    <xf numFmtId="0" fontId="22" fillId="0" borderId="40" xfId="0" applyFont="1" applyBorder="1" applyAlignment="1">
      <alignment horizontal="center" vertical="center"/>
    </xf>
    <xf numFmtId="0" fontId="22" fillId="0" borderId="3" xfId="0" applyFont="1" applyBorder="1" applyAlignment="1">
      <alignment horizontal="center" vertical="center"/>
    </xf>
    <xf numFmtId="0" fontId="22" fillId="0" borderId="32" xfId="0" applyFont="1" applyBorder="1" applyAlignment="1">
      <alignment horizontal="center" vertical="center"/>
    </xf>
    <xf numFmtId="174" fontId="29" fillId="0" borderId="56" xfId="19" applyNumberFormat="1" applyFont="1" applyFill="1" applyBorder="1" applyAlignment="1" applyProtection="1">
      <alignment horizontal="center"/>
    </xf>
    <xf numFmtId="174" fontId="29" fillId="0" borderId="45" xfId="19" applyNumberFormat="1" applyFont="1" applyFill="1" applyBorder="1" applyAlignment="1" applyProtection="1">
      <alignment horizontal="center"/>
    </xf>
    <xf numFmtId="174" fontId="29" fillId="0" borderId="31" xfId="19" applyNumberFormat="1" applyFont="1" applyFill="1" applyBorder="1" applyAlignment="1" applyProtection="1">
      <alignment horizontal="center" vertical="center"/>
    </xf>
    <xf numFmtId="0" fontId="8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wrapText="1"/>
    </xf>
    <xf numFmtId="0" fontId="0" fillId="0" borderId="14" xfId="0" applyBorder="1"/>
    <xf numFmtId="0" fontId="15" fillId="2" borderId="14" xfId="0" applyFont="1" applyFill="1" applyBorder="1" applyAlignment="1">
      <alignment horizontal="center"/>
    </xf>
    <xf numFmtId="0" fontId="11" fillId="0" borderId="14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/>
    </xf>
    <xf numFmtId="0" fontId="10" fillId="0" borderId="9" xfId="0" applyFont="1" applyBorder="1" applyAlignment="1">
      <alignment horizontal="center"/>
    </xf>
    <xf numFmtId="0" fontId="6" fillId="0" borderId="1" xfId="0" applyFont="1" applyBorder="1" applyAlignment="1">
      <alignment horizontal="left" vertical="center"/>
    </xf>
    <xf numFmtId="0" fontId="6" fillId="0" borderId="2" xfId="0" applyFont="1" applyBorder="1" applyAlignment="1">
      <alignment horizontal="left" vertical="center"/>
    </xf>
    <xf numFmtId="0" fontId="6" fillId="0" borderId="3" xfId="0" applyFont="1" applyBorder="1" applyAlignment="1">
      <alignment horizontal="left" vertical="center"/>
    </xf>
    <xf numFmtId="0" fontId="6" fillId="0" borderId="4" xfId="0" applyFont="1" applyBorder="1" applyAlignment="1">
      <alignment horizontal="left" vertical="center"/>
    </xf>
    <xf numFmtId="3" fontId="8" fillId="0" borderId="0" xfId="11" applyNumberFormat="1" applyFont="1" applyBorder="1" applyAlignment="1" applyProtection="1">
      <alignment horizontal="center"/>
    </xf>
    <xf numFmtId="0" fontId="8" fillId="0" borderId="2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16" fillId="2" borderId="1" xfId="0" applyFont="1" applyFill="1" applyBorder="1" applyAlignment="1">
      <alignment horizontal="center" vertical="center"/>
    </xf>
    <xf numFmtId="3" fontId="20" fillId="0" borderId="0" xfId="11" applyNumberFormat="1" applyFont="1" applyBorder="1" applyAlignment="1" applyProtection="1">
      <alignment horizontal="center"/>
    </xf>
    <xf numFmtId="3" fontId="8" fillId="0" borderId="3" xfId="11" applyNumberFormat="1" applyFont="1" applyBorder="1" applyAlignment="1" applyProtection="1">
      <alignment horizontal="center" vertical="center"/>
    </xf>
    <xf numFmtId="9" fontId="18" fillId="0" borderId="2" xfId="0" applyNumberFormat="1" applyFont="1" applyBorder="1" applyAlignment="1">
      <alignment horizontal="center"/>
    </xf>
    <xf numFmtId="9" fontId="18" fillId="0" borderId="3" xfId="0" applyNumberFormat="1" applyFont="1" applyBorder="1" applyAlignment="1">
      <alignment horizontal="center"/>
    </xf>
    <xf numFmtId="9" fontId="18" fillId="0" borderId="4" xfId="0" applyNumberFormat="1" applyFont="1" applyBorder="1" applyAlignment="1">
      <alignment horizontal="center"/>
    </xf>
    <xf numFmtId="3" fontId="0" fillId="0" borderId="1" xfId="11" applyNumberFormat="1" applyFont="1" applyBorder="1" applyAlignment="1" applyProtection="1">
      <alignment horizontal="center"/>
    </xf>
    <xf numFmtId="172" fontId="0" fillId="0" borderId="18" xfId="15" applyNumberFormat="1" applyFont="1" applyBorder="1" applyAlignment="1">
      <alignment horizontal="center" vertical="center"/>
    </xf>
    <xf numFmtId="172" fontId="0" fillId="0" borderId="19" xfId="15" applyNumberFormat="1" applyFont="1" applyBorder="1" applyAlignment="1">
      <alignment horizontal="center" vertical="center"/>
    </xf>
    <xf numFmtId="9" fontId="18" fillId="0" borderId="1" xfId="0" applyNumberFormat="1" applyFont="1" applyBorder="1" applyAlignment="1">
      <alignment horizontal="center"/>
    </xf>
    <xf numFmtId="0" fontId="6" fillId="0" borderId="10" xfId="0" applyFont="1" applyBorder="1" applyAlignment="1">
      <alignment horizontal="justify" vertical="center"/>
    </xf>
    <xf numFmtId="172" fontId="0" fillId="0" borderId="1" xfId="15" applyNumberFormat="1" applyFont="1" applyBorder="1" applyAlignment="1">
      <alignment horizontal="center" vertical="center"/>
    </xf>
    <xf numFmtId="0" fontId="6" fillId="0" borderId="2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left" vertical="center" wrapText="1"/>
    </xf>
    <xf numFmtId="3" fontId="6" fillId="0" borderId="1" xfId="11" applyNumberFormat="1" applyFont="1" applyBorder="1" applyAlignment="1" applyProtection="1">
      <alignment horizontal="center"/>
    </xf>
    <xf numFmtId="9" fontId="18" fillId="0" borderId="1" xfId="0" applyNumberFormat="1" applyFont="1" applyBorder="1" applyAlignment="1">
      <alignment horizontal="center" vertical="center"/>
    </xf>
    <xf numFmtId="0" fontId="8" fillId="0" borderId="2" xfId="0" applyFont="1" applyBorder="1" applyAlignment="1">
      <alignment horizontal="center"/>
    </xf>
    <xf numFmtId="0" fontId="8" fillId="0" borderId="3" xfId="0" applyFont="1" applyBorder="1" applyAlignment="1">
      <alignment horizontal="center"/>
    </xf>
    <xf numFmtId="0" fontId="15" fillId="2" borderId="15" xfId="0" applyFont="1" applyFill="1" applyBorder="1" applyAlignment="1">
      <alignment horizontal="center"/>
    </xf>
    <xf numFmtId="0" fontId="15" fillId="2" borderId="16" xfId="0" applyFont="1" applyFill="1" applyBorder="1" applyAlignment="1">
      <alignment horizontal="center"/>
    </xf>
    <xf numFmtId="0" fontId="15" fillId="2" borderId="17" xfId="0" applyFont="1" applyFill="1" applyBorder="1" applyAlignment="1">
      <alignment horizontal="center"/>
    </xf>
    <xf numFmtId="0" fontId="11" fillId="0" borderId="0" xfId="0" applyFont="1" applyAlignment="1">
      <alignment horizontal="center" vertical="center"/>
    </xf>
    <xf numFmtId="0" fontId="11" fillId="0" borderId="11" xfId="0" applyFont="1" applyBorder="1" applyAlignment="1">
      <alignment horizontal="center" vertical="center"/>
    </xf>
    <xf numFmtId="0" fontId="12" fillId="0" borderId="12" xfId="0" applyFont="1" applyBorder="1" applyAlignment="1">
      <alignment horizontal="left"/>
    </xf>
    <xf numFmtId="0" fontId="2" fillId="0" borderId="13" xfId="0" applyFont="1" applyBorder="1" applyAlignment="1">
      <alignment horizontal="center" wrapText="1"/>
    </xf>
    <xf numFmtId="0" fontId="13" fillId="0" borderId="13" xfId="0" applyFont="1" applyBorder="1" applyAlignment="1">
      <alignment horizontal="center" wrapText="1"/>
    </xf>
  </cellXfs>
  <cellStyles count="21">
    <cellStyle name="Euro" xfId="1" xr:uid="{00000000-0005-0000-0000-000000000000}"/>
    <cellStyle name="Euro 2" xfId="2" xr:uid="{00000000-0005-0000-0000-000001000000}"/>
    <cellStyle name="Euro 3" xfId="3" xr:uid="{00000000-0005-0000-0000-000002000000}"/>
    <cellStyle name="Heading" xfId="4" xr:uid="{00000000-0005-0000-0000-000003000000}"/>
    <cellStyle name="Heading1" xfId="5" xr:uid="{00000000-0005-0000-0000-000004000000}"/>
    <cellStyle name="Millares" xfId="15" builtinId="3"/>
    <cellStyle name="Millares 2" xfId="6" xr:uid="{00000000-0005-0000-0000-000006000000}"/>
    <cellStyle name="Millares 2 2" xfId="7" xr:uid="{00000000-0005-0000-0000-000007000000}"/>
    <cellStyle name="Millares 3" xfId="8" xr:uid="{00000000-0005-0000-0000-000008000000}"/>
    <cellStyle name="Millares 4" xfId="9" xr:uid="{00000000-0005-0000-0000-000009000000}"/>
    <cellStyle name="Millares 5" xfId="10" xr:uid="{00000000-0005-0000-0000-00000A000000}"/>
    <cellStyle name="Millares 6" xfId="17" xr:uid="{00000000-0005-0000-0000-00000B000000}"/>
    <cellStyle name="Millares_FORMATO LIQUIDACION" xfId="11" xr:uid="{00000000-0005-0000-0000-00000C000000}"/>
    <cellStyle name="Moneda" xfId="19" builtinId="4"/>
    <cellStyle name="Normal" xfId="0" builtinId="0" customBuiltin="1"/>
    <cellStyle name="Normal 2" xfId="12" xr:uid="{00000000-0005-0000-0000-00000F000000}"/>
    <cellStyle name="Normal 3" xfId="16" xr:uid="{00000000-0005-0000-0000-000010000000}"/>
    <cellStyle name="Normal 4" xfId="18" xr:uid="{00000000-0005-0000-0000-000011000000}"/>
    <cellStyle name="Porcentaje" xfId="20" builtinId="5"/>
    <cellStyle name="Result" xfId="13" xr:uid="{00000000-0005-0000-0000-000013000000}"/>
    <cellStyle name="Result2" xfId="14" xr:uid="{00000000-0005-0000-0000-000014000000}"/>
  </cellStyles>
  <dxfs count="10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2" defaultPivotStyle="PivotStyleLight16"/>
  <colors>
    <mruColors>
      <color rgb="FFAD142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1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304800</xdr:colOff>
      <xdr:row>1</xdr:row>
      <xdr:rowOff>0</xdr:rowOff>
    </xdr:from>
    <xdr:to>
      <xdr:col>1</xdr:col>
      <xdr:colOff>1038225</xdr:colOff>
      <xdr:row>5</xdr:row>
      <xdr:rowOff>57275</xdr:rowOff>
    </xdr:to>
    <xdr:pic>
      <xdr:nvPicPr>
        <xdr:cNvPr id="3" name="4 Imagen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6725" y="180975"/>
          <a:ext cx="733425" cy="743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416719</xdr:colOff>
      <xdr:row>1</xdr:row>
      <xdr:rowOff>35718</xdr:rowOff>
    </xdr:from>
    <xdr:to>
      <xdr:col>9</xdr:col>
      <xdr:colOff>879634</xdr:colOff>
      <xdr:row>4</xdr:row>
      <xdr:rowOff>45561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FBEFCAB2-5B79-C2D9-B3F9-6189CBA9E3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86500" y="214312"/>
          <a:ext cx="1415415" cy="50990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638175</xdr:colOff>
      <xdr:row>91</xdr:row>
      <xdr:rowOff>0</xdr:rowOff>
    </xdr:from>
    <xdr:to>
      <xdr:col>16</xdr:col>
      <xdr:colOff>1123950</xdr:colOff>
      <xdr:row>94</xdr:row>
      <xdr:rowOff>85725</xdr:rowOff>
    </xdr:to>
    <xdr:pic>
      <xdr:nvPicPr>
        <xdr:cNvPr id="2" name="Imagen 5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822025" y="17526000"/>
          <a:ext cx="485775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0</xdr:row>
      <xdr:rowOff>0</xdr:rowOff>
    </xdr:from>
    <xdr:to>
      <xdr:col>0</xdr:col>
      <xdr:colOff>812559</xdr:colOff>
      <xdr:row>5</xdr:row>
      <xdr:rowOff>61125</xdr:rowOff>
    </xdr:to>
    <xdr:pic>
      <xdr:nvPicPr>
        <xdr:cNvPr id="3" name="4 Imagen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0"/>
          <a:ext cx="803034" cy="813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209550</xdr:colOff>
      <xdr:row>0</xdr:row>
      <xdr:rowOff>47624</xdr:rowOff>
    </xdr:from>
    <xdr:to>
      <xdr:col>7</xdr:col>
      <xdr:colOff>1174297</xdr:colOff>
      <xdr:row>4</xdr:row>
      <xdr:rowOff>22724</xdr:rowOff>
    </xdr:to>
    <xdr:pic>
      <xdr:nvPicPr>
        <xdr:cNvPr id="4" name="5 Imagen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72350" y="47624"/>
          <a:ext cx="1917247" cy="622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V97"/>
  <sheetViews>
    <sheetView tabSelected="1" topLeftCell="A3" zoomScale="80" zoomScaleNormal="80" workbookViewId="0">
      <selection activeCell="AH17" sqref="AH17"/>
    </sheetView>
  </sheetViews>
  <sheetFormatPr baseColWidth="10" defaultColWidth="9.140625" defaultRowHeight="13.5"/>
  <cols>
    <col min="1" max="1" width="2.42578125" style="51" customWidth="1"/>
    <col min="2" max="2" width="20.85546875" style="51" customWidth="1"/>
    <col min="3" max="3" width="9" style="51" customWidth="1"/>
    <col min="4" max="4" width="9.85546875" style="51" customWidth="1"/>
    <col min="5" max="5" width="11" style="51" customWidth="1"/>
    <col min="6" max="6" width="12.5703125" style="51" customWidth="1"/>
    <col min="7" max="7" width="13.42578125" style="51" customWidth="1"/>
    <col min="8" max="8" width="9" style="51" customWidth="1"/>
    <col min="9" max="9" width="14.28515625" style="51" customWidth="1"/>
    <col min="10" max="10" width="17.85546875" style="51" customWidth="1"/>
    <col min="11" max="11" width="17" style="51" hidden="1" customWidth="1"/>
    <col min="12" max="12" width="28.7109375" style="51" hidden="1" customWidth="1"/>
    <col min="13" max="13" width="17" style="51" hidden="1" customWidth="1"/>
    <col min="14" max="14" width="20" style="51" hidden="1" customWidth="1"/>
    <col min="15" max="15" width="17.140625" style="51" hidden="1" customWidth="1"/>
    <col min="16" max="19" width="15.85546875" style="51" hidden="1" customWidth="1"/>
    <col min="20" max="20" width="17.28515625" style="51" hidden="1" customWidth="1"/>
    <col min="21" max="21" width="17.42578125" style="51" hidden="1" customWidth="1"/>
    <col min="22" max="22" width="9.140625" style="51" hidden="1" customWidth="1"/>
    <col min="23" max="30" width="0" style="51" hidden="1" customWidth="1"/>
    <col min="31" max="16384" width="9.140625" style="51"/>
  </cols>
  <sheetData>
    <row r="1" spans="2:21" ht="14.25" thickBot="1"/>
    <row r="2" spans="2:21">
      <c r="B2" s="186"/>
      <c r="C2" s="188" t="s">
        <v>71</v>
      </c>
      <c r="D2" s="189"/>
      <c r="E2" s="189"/>
      <c r="F2" s="189"/>
      <c r="G2" s="189"/>
      <c r="H2" s="190"/>
      <c r="I2" s="194"/>
      <c r="J2" s="195"/>
    </row>
    <row r="3" spans="2:21">
      <c r="B3" s="187"/>
      <c r="C3" s="191"/>
      <c r="D3" s="192"/>
      <c r="E3" s="192"/>
      <c r="F3" s="192"/>
      <c r="G3" s="192"/>
      <c r="H3" s="193"/>
      <c r="I3" s="196"/>
      <c r="J3" s="197"/>
    </row>
    <row r="4" spans="2:21">
      <c r="B4" s="187"/>
      <c r="C4" s="198" t="s">
        <v>98</v>
      </c>
      <c r="D4" s="199"/>
      <c r="E4" s="199"/>
      <c r="F4" s="199"/>
      <c r="G4" s="199"/>
      <c r="H4" s="200"/>
      <c r="I4" s="196"/>
      <c r="J4" s="197"/>
    </row>
    <row r="5" spans="2:21">
      <c r="B5" s="187"/>
      <c r="C5" s="201"/>
      <c r="D5" s="202"/>
      <c r="E5" s="202"/>
      <c r="F5" s="202"/>
      <c r="G5" s="202"/>
      <c r="H5" s="203"/>
      <c r="I5" s="196"/>
      <c r="J5" s="197"/>
    </row>
    <row r="6" spans="2:21">
      <c r="B6" s="105" t="s">
        <v>0</v>
      </c>
      <c r="C6" s="204" t="s">
        <v>70</v>
      </c>
      <c r="D6" s="205"/>
      <c r="E6" s="52" t="s">
        <v>1</v>
      </c>
      <c r="F6" s="53">
        <v>3</v>
      </c>
      <c r="G6" s="52" t="s">
        <v>2</v>
      </c>
      <c r="H6" s="53">
        <v>2022</v>
      </c>
      <c r="I6" s="52" t="s">
        <v>3</v>
      </c>
      <c r="J6" s="106" t="s">
        <v>4</v>
      </c>
      <c r="K6" s="54"/>
      <c r="L6" s="54"/>
      <c r="M6" s="54"/>
      <c r="N6" s="54"/>
      <c r="O6" s="54"/>
      <c r="P6" s="54"/>
      <c r="Q6" s="54"/>
      <c r="R6" s="54"/>
      <c r="S6" s="54"/>
      <c r="T6" s="54"/>
      <c r="U6" s="54"/>
    </row>
    <row r="7" spans="2:21" ht="14.25" thickBot="1">
      <c r="B7" s="107"/>
      <c r="C7" s="55"/>
      <c r="D7" s="55"/>
      <c r="E7" s="55"/>
      <c r="F7" s="55"/>
      <c r="G7" s="55"/>
      <c r="H7" s="55"/>
      <c r="I7" s="55"/>
      <c r="J7" s="108"/>
    </row>
    <row r="8" spans="2:21" ht="14.25" thickBot="1">
      <c r="B8" s="180" t="s">
        <v>5</v>
      </c>
      <c r="C8" s="181"/>
      <c r="D8" s="181"/>
      <c r="E8" s="181"/>
      <c r="F8" s="181"/>
      <c r="G8" s="181"/>
      <c r="H8" s="181"/>
      <c r="I8" s="181"/>
      <c r="J8" s="182"/>
      <c r="K8" s="56"/>
      <c r="L8" s="56"/>
      <c r="M8" s="56"/>
      <c r="N8" s="56"/>
      <c r="O8" s="56"/>
      <c r="P8" s="56"/>
      <c r="Q8" s="56"/>
      <c r="R8" s="56"/>
      <c r="S8" s="56"/>
      <c r="T8" s="56"/>
      <c r="U8" s="56"/>
    </row>
    <row r="9" spans="2:21">
      <c r="B9" s="183" t="s">
        <v>28</v>
      </c>
      <c r="C9" s="184"/>
      <c r="D9" s="184"/>
      <c r="E9" s="184"/>
      <c r="F9" s="184"/>
      <c r="G9" s="184"/>
      <c r="H9" s="184"/>
      <c r="I9" s="184"/>
      <c r="J9" s="185"/>
      <c r="K9" s="57"/>
      <c r="L9" s="57"/>
      <c r="M9" s="57"/>
      <c r="N9" s="57"/>
      <c r="O9" s="57"/>
      <c r="P9" s="57"/>
      <c r="Q9" s="57"/>
      <c r="R9" s="57"/>
      <c r="S9" s="57"/>
      <c r="T9" s="57"/>
      <c r="U9" s="57"/>
    </row>
    <row r="10" spans="2:21">
      <c r="B10" s="177" t="s">
        <v>69</v>
      </c>
      <c r="C10" s="178"/>
      <c r="D10" s="113"/>
      <c r="E10" s="113"/>
      <c r="F10" s="113"/>
      <c r="G10" s="113"/>
      <c r="H10" s="113"/>
      <c r="I10" s="113"/>
      <c r="J10" s="179"/>
    </row>
    <row r="11" spans="2:21">
      <c r="B11" s="102" t="s">
        <v>76</v>
      </c>
      <c r="C11" s="103"/>
      <c r="D11" s="170"/>
      <c r="E11" s="171"/>
      <c r="F11" s="171"/>
      <c r="G11" s="171"/>
      <c r="H11" s="171"/>
      <c r="I11" s="171"/>
      <c r="J11" s="173"/>
    </row>
    <row r="12" spans="2:21">
      <c r="B12" s="102" t="s">
        <v>74</v>
      </c>
      <c r="C12" s="103"/>
      <c r="D12" s="170"/>
      <c r="E12" s="171"/>
      <c r="F12" s="172"/>
      <c r="G12" s="174" t="s">
        <v>75</v>
      </c>
      <c r="H12" s="175"/>
      <c r="I12" s="176"/>
      <c r="J12" s="58"/>
    </row>
    <row r="13" spans="2:21">
      <c r="B13" s="206" t="s">
        <v>113</v>
      </c>
      <c r="C13" s="175"/>
      <c r="D13" s="176"/>
      <c r="E13" s="113"/>
      <c r="F13" s="113"/>
      <c r="G13" s="113"/>
      <c r="H13" s="174" t="s">
        <v>114</v>
      </c>
      <c r="I13" s="176"/>
      <c r="J13" s="109"/>
    </row>
    <row r="14" spans="2:21">
      <c r="B14" s="206" t="s">
        <v>27</v>
      </c>
      <c r="C14" s="175"/>
      <c r="D14" s="175"/>
      <c r="E14" s="175"/>
      <c r="F14" s="176"/>
      <c r="G14" s="170"/>
      <c r="H14" s="171"/>
      <c r="I14" s="171"/>
      <c r="J14" s="173"/>
    </row>
    <row r="15" spans="2:21">
      <c r="B15" s="207"/>
      <c r="C15" s="208"/>
      <c r="D15" s="208"/>
      <c r="E15" s="208"/>
      <c r="F15" s="208"/>
      <c r="G15" s="208"/>
      <c r="H15" s="208"/>
      <c r="I15" s="208"/>
      <c r="J15" s="209"/>
      <c r="S15" s="59"/>
      <c r="T15" s="60"/>
      <c r="U15" s="61"/>
    </row>
    <row r="16" spans="2:21">
      <c r="B16" s="116" t="s">
        <v>88</v>
      </c>
      <c r="C16" s="117"/>
      <c r="D16" s="117"/>
      <c r="E16" s="117"/>
      <c r="F16" s="117"/>
      <c r="G16" s="117"/>
      <c r="H16" s="117"/>
      <c r="I16" s="117"/>
      <c r="J16" s="118"/>
      <c r="S16" s="59"/>
      <c r="T16" s="60"/>
      <c r="U16" s="61"/>
    </row>
    <row r="17" spans="2:21">
      <c r="B17" s="119" t="s">
        <v>101</v>
      </c>
      <c r="C17" s="120"/>
      <c r="D17" s="120"/>
      <c r="E17" s="120"/>
      <c r="F17" s="120"/>
      <c r="G17" s="120"/>
      <c r="H17" s="120"/>
      <c r="I17" s="120"/>
      <c r="J17" s="62">
        <v>0</v>
      </c>
      <c r="S17" s="59"/>
      <c r="T17" s="60"/>
      <c r="U17" s="61"/>
    </row>
    <row r="18" spans="2:21">
      <c r="B18" s="119" t="s">
        <v>102</v>
      </c>
      <c r="C18" s="120"/>
      <c r="D18" s="120"/>
      <c r="E18" s="120"/>
      <c r="F18" s="120"/>
      <c r="G18" s="120"/>
      <c r="H18" s="120"/>
      <c r="I18" s="120"/>
      <c r="J18" s="62">
        <v>0</v>
      </c>
      <c r="S18" s="59"/>
      <c r="T18" s="60"/>
      <c r="U18" s="61"/>
    </row>
    <row r="19" spans="2:21">
      <c r="B19" s="121" t="s">
        <v>103</v>
      </c>
      <c r="C19" s="122"/>
      <c r="D19" s="122"/>
      <c r="E19" s="122"/>
      <c r="F19" s="122"/>
      <c r="G19" s="122"/>
      <c r="H19" s="122"/>
      <c r="I19" s="122"/>
      <c r="J19" s="62">
        <f>$J$17-$J$18</f>
        <v>0</v>
      </c>
      <c r="S19" s="59"/>
      <c r="T19" s="60"/>
      <c r="U19" s="61"/>
    </row>
    <row r="20" spans="2:21">
      <c r="B20" s="207"/>
      <c r="C20" s="208"/>
      <c r="D20" s="208"/>
      <c r="E20" s="208"/>
      <c r="F20" s="208"/>
      <c r="G20" s="208"/>
      <c r="H20" s="208"/>
      <c r="I20" s="208"/>
      <c r="J20" s="209"/>
      <c r="S20" s="59"/>
      <c r="T20" s="60"/>
      <c r="U20" s="61"/>
    </row>
    <row r="21" spans="2:21">
      <c r="B21" s="128" t="s">
        <v>89</v>
      </c>
      <c r="C21" s="129"/>
      <c r="D21" s="129"/>
      <c r="E21" s="129"/>
      <c r="F21" s="129"/>
      <c r="G21" s="129"/>
      <c r="H21" s="129"/>
      <c r="I21" s="129"/>
      <c r="J21" s="130"/>
      <c r="K21" s="56"/>
      <c r="L21" s="56"/>
      <c r="M21" s="56"/>
      <c r="N21" s="56"/>
      <c r="O21" s="56"/>
      <c r="P21" s="56"/>
      <c r="Q21" s="56"/>
      <c r="R21" s="56"/>
      <c r="S21" s="56"/>
      <c r="T21" s="56"/>
      <c r="U21" s="56"/>
    </row>
    <row r="22" spans="2:21">
      <c r="B22" s="210"/>
      <c r="C22" s="211"/>
      <c r="D22" s="211"/>
      <c r="E22" s="211"/>
      <c r="F22" s="211"/>
      <c r="G22" s="211"/>
      <c r="H22" s="211"/>
      <c r="I22" s="211"/>
      <c r="J22" s="212"/>
      <c r="K22" s="56"/>
      <c r="L22" s="56"/>
      <c r="M22" s="56"/>
      <c r="N22" s="56"/>
      <c r="O22" s="56"/>
      <c r="P22" s="56"/>
      <c r="Q22" s="56"/>
      <c r="R22" s="56"/>
      <c r="S22" s="56"/>
      <c r="T22" s="56"/>
      <c r="U22" s="56"/>
    </row>
    <row r="23" spans="2:21">
      <c r="B23" s="114" t="s">
        <v>111</v>
      </c>
      <c r="C23" s="115"/>
      <c r="D23" s="115"/>
      <c r="E23" s="115"/>
      <c r="F23" s="115"/>
      <c r="G23" s="115"/>
      <c r="H23" s="115"/>
      <c r="I23" s="115"/>
      <c r="J23" s="133"/>
      <c r="K23" s="56"/>
      <c r="L23" s="56"/>
      <c r="M23" s="56"/>
      <c r="N23" s="56"/>
      <c r="O23" s="56"/>
      <c r="P23" s="56"/>
      <c r="Q23" s="56"/>
      <c r="R23" s="56"/>
      <c r="S23" s="56"/>
      <c r="T23" s="56"/>
      <c r="U23" s="56"/>
    </row>
    <row r="24" spans="2:21">
      <c r="B24" s="131" t="s">
        <v>8</v>
      </c>
      <c r="C24" s="132"/>
      <c r="D24" s="132"/>
      <c r="E24" s="132"/>
      <c r="F24" s="132"/>
      <c r="G24" s="132"/>
      <c r="H24" s="132"/>
      <c r="I24" s="132"/>
      <c r="J24" s="63"/>
      <c r="K24" s="61"/>
      <c r="L24" s="61"/>
      <c r="M24" s="61"/>
      <c r="N24" s="61"/>
      <c r="O24" s="61"/>
      <c r="P24" s="61"/>
      <c r="Q24" s="61"/>
      <c r="R24" s="61"/>
      <c r="S24" s="61"/>
      <c r="T24" s="61"/>
      <c r="U24" s="61"/>
    </row>
    <row r="25" spans="2:21">
      <c r="B25" s="210"/>
      <c r="C25" s="211"/>
      <c r="D25" s="211"/>
      <c r="E25" s="211"/>
      <c r="F25" s="211"/>
      <c r="G25" s="211"/>
      <c r="H25" s="211"/>
      <c r="I25" s="211"/>
      <c r="J25" s="212"/>
      <c r="K25" s="61"/>
      <c r="L25" s="61"/>
      <c r="M25" s="61"/>
      <c r="N25" s="61"/>
      <c r="O25" s="61"/>
      <c r="P25" s="61"/>
      <c r="Q25" s="61"/>
      <c r="R25" s="61"/>
      <c r="S25" s="61"/>
      <c r="T25" s="61"/>
      <c r="U25" s="61"/>
    </row>
    <row r="26" spans="2:21">
      <c r="B26" s="114" t="s">
        <v>107</v>
      </c>
      <c r="C26" s="115"/>
      <c r="D26" s="115"/>
      <c r="E26" s="115"/>
      <c r="F26" s="115"/>
      <c r="G26" s="115"/>
      <c r="H26" s="115"/>
      <c r="I26" s="115"/>
      <c r="J26" s="133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</row>
    <row r="27" spans="2:21" ht="27">
      <c r="B27" s="131" t="s">
        <v>105</v>
      </c>
      <c r="C27" s="132"/>
      <c r="D27" s="132"/>
      <c r="E27" s="132"/>
      <c r="F27" s="132"/>
      <c r="G27" s="132"/>
      <c r="H27" s="132"/>
      <c r="I27" s="132"/>
      <c r="J27" s="63"/>
      <c r="K27" s="61" t="s">
        <v>72</v>
      </c>
      <c r="L27" s="64" t="s">
        <v>110</v>
      </c>
      <c r="M27" s="61" t="s">
        <v>94</v>
      </c>
      <c r="N27" s="61" t="s">
        <v>95</v>
      </c>
      <c r="O27" s="61" t="s">
        <v>96</v>
      </c>
      <c r="P27" s="61" t="s">
        <v>73</v>
      </c>
      <c r="Q27" s="61"/>
      <c r="R27" s="61"/>
      <c r="S27" s="61"/>
      <c r="T27" s="61"/>
      <c r="U27" s="61"/>
    </row>
    <row r="28" spans="2:21">
      <c r="B28" s="131" t="s">
        <v>106</v>
      </c>
      <c r="C28" s="132"/>
      <c r="D28" s="132"/>
      <c r="E28" s="132"/>
      <c r="F28" s="132"/>
      <c r="G28" s="132"/>
      <c r="H28" s="132"/>
      <c r="I28" s="132"/>
      <c r="J28" s="63"/>
      <c r="K28" s="61"/>
      <c r="L28" s="65">
        <f>J24-J27-J28</f>
        <v>0</v>
      </c>
      <c r="M28" s="61"/>
      <c r="P28" s="61">
        <f>K28-L28-M28-N28-O28</f>
        <v>0</v>
      </c>
      <c r="Q28" s="61"/>
      <c r="R28" s="61"/>
    </row>
    <row r="29" spans="2:21">
      <c r="B29" s="121" t="s">
        <v>116</v>
      </c>
      <c r="C29" s="122"/>
      <c r="D29" s="122"/>
      <c r="E29" s="122"/>
      <c r="F29" s="122"/>
      <c r="G29" s="122"/>
      <c r="H29" s="122"/>
      <c r="I29" s="122"/>
      <c r="J29" s="215">
        <f>$I$30+$I$31+$I$33+$I$32</f>
        <v>0</v>
      </c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</row>
    <row r="30" spans="2:21">
      <c r="B30" s="165" t="s">
        <v>30</v>
      </c>
      <c r="C30" s="166"/>
      <c r="D30" s="166"/>
      <c r="E30" s="166"/>
      <c r="F30" s="166"/>
      <c r="G30" s="166"/>
      <c r="H30" s="166"/>
      <c r="I30" s="63"/>
      <c r="J30" s="215"/>
      <c r="K30" s="61"/>
      <c r="L30" s="61"/>
      <c r="M30" s="61"/>
      <c r="N30" s="61"/>
      <c r="O30" s="61"/>
      <c r="P30" s="61"/>
      <c r="Q30" s="61"/>
      <c r="R30" s="61"/>
      <c r="S30" s="61"/>
      <c r="T30" s="61"/>
      <c r="U30" s="61"/>
    </row>
    <row r="31" spans="2:21">
      <c r="B31" s="165" t="s">
        <v>31</v>
      </c>
      <c r="C31" s="166"/>
      <c r="D31" s="166"/>
      <c r="E31" s="166"/>
      <c r="F31" s="166"/>
      <c r="G31" s="166"/>
      <c r="H31" s="166"/>
      <c r="I31" s="66"/>
      <c r="J31" s="215"/>
      <c r="K31" s="61"/>
      <c r="L31" s="61"/>
      <c r="M31" s="61"/>
      <c r="N31" s="61"/>
      <c r="O31" s="61"/>
      <c r="P31" s="61"/>
      <c r="Q31" s="61"/>
      <c r="R31" s="61"/>
      <c r="S31" s="61"/>
      <c r="T31" s="61"/>
      <c r="U31" s="61"/>
    </row>
    <row r="32" spans="2:21">
      <c r="B32" s="165" t="s">
        <v>33</v>
      </c>
      <c r="C32" s="166"/>
      <c r="D32" s="166"/>
      <c r="E32" s="166"/>
      <c r="F32" s="166"/>
      <c r="G32" s="166"/>
      <c r="H32" s="166"/>
      <c r="I32" s="66">
        <f>$P$32</f>
        <v>0</v>
      </c>
      <c r="J32" s="215"/>
      <c r="K32" s="61"/>
      <c r="L32" s="61"/>
      <c r="M32" s="61"/>
      <c r="N32" s="67" t="s">
        <v>92</v>
      </c>
      <c r="O32" s="68">
        <v>0.01</v>
      </c>
      <c r="P32" s="69">
        <f>$J$28*$O$32</f>
        <v>0</v>
      </c>
      <c r="Q32" s="70"/>
      <c r="R32" s="70"/>
    </row>
    <row r="33" spans="2:21">
      <c r="B33" s="165" t="s">
        <v>32</v>
      </c>
      <c r="C33" s="166"/>
      <c r="D33" s="166"/>
      <c r="E33" s="166"/>
      <c r="F33" s="166"/>
      <c r="G33" s="166"/>
      <c r="H33" s="166"/>
      <c r="I33" s="66">
        <f>$P$33</f>
        <v>0</v>
      </c>
      <c r="J33" s="215"/>
      <c r="N33" s="67" t="s">
        <v>91</v>
      </c>
      <c r="O33" s="68">
        <v>0.01</v>
      </c>
      <c r="P33" s="69">
        <f>($J$27+$J$28+$I$30+$I$31+$I$32)*$O$33</f>
        <v>0</v>
      </c>
      <c r="Q33" s="70"/>
      <c r="R33" s="70"/>
    </row>
    <row r="34" spans="2:21">
      <c r="B34" s="114" t="s">
        <v>104</v>
      </c>
      <c r="C34" s="115"/>
      <c r="D34" s="115"/>
      <c r="E34" s="115"/>
      <c r="F34" s="115"/>
      <c r="G34" s="115"/>
      <c r="H34" s="115"/>
      <c r="I34" s="115"/>
      <c r="J34" s="213">
        <f>$P$35</f>
        <v>0</v>
      </c>
      <c r="L34" s="71"/>
      <c r="M34" s="72"/>
      <c r="N34" s="65"/>
      <c r="P34" s="73"/>
      <c r="Q34" s="73"/>
      <c r="R34" s="73"/>
    </row>
    <row r="35" spans="2:21">
      <c r="B35" s="165" t="s">
        <v>99</v>
      </c>
      <c r="C35" s="166"/>
      <c r="D35" s="166"/>
      <c r="E35" s="166"/>
      <c r="F35" s="166"/>
      <c r="G35" s="166"/>
      <c r="H35" s="166"/>
      <c r="I35" s="166"/>
      <c r="J35" s="214"/>
      <c r="L35" s="71"/>
      <c r="M35" s="74"/>
      <c r="N35" s="67" t="s">
        <v>93</v>
      </c>
      <c r="O35" s="75">
        <f>4/1000</f>
        <v>4.0000000000000001E-3</v>
      </c>
      <c r="P35" s="69">
        <f>($J$27+$J$28+$J$29)*$O$35</f>
        <v>0</v>
      </c>
      <c r="Q35" s="70"/>
      <c r="R35" s="70"/>
    </row>
    <row r="36" spans="2:21">
      <c r="B36" s="114" t="s">
        <v>112</v>
      </c>
      <c r="C36" s="115"/>
      <c r="D36" s="115"/>
      <c r="E36" s="115"/>
      <c r="F36" s="115"/>
      <c r="G36" s="115"/>
      <c r="H36" s="115"/>
      <c r="I36" s="115"/>
      <c r="J36" s="76">
        <f>J27+J28+J29+J34</f>
        <v>0</v>
      </c>
      <c r="L36" s="71"/>
      <c r="M36" s="74"/>
      <c r="N36" s="60"/>
      <c r="O36" s="77"/>
      <c r="P36" s="70"/>
      <c r="Q36" s="70"/>
      <c r="R36" s="70"/>
      <c r="S36" s="59"/>
      <c r="T36" s="60"/>
      <c r="U36" s="61"/>
    </row>
    <row r="37" spans="2:21">
      <c r="B37" s="207"/>
      <c r="C37" s="208"/>
      <c r="D37" s="208"/>
      <c r="E37" s="208"/>
      <c r="F37" s="208"/>
      <c r="G37" s="208"/>
      <c r="H37" s="208"/>
      <c r="I37" s="208"/>
      <c r="J37" s="209"/>
      <c r="L37" s="71"/>
      <c r="M37" s="74"/>
      <c r="N37" s="60"/>
      <c r="O37" s="77"/>
      <c r="P37" s="70"/>
      <c r="Q37" s="70"/>
      <c r="R37" s="70"/>
      <c r="S37" s="59"/>
      <c r="T37" s="60"/>
      <c r="U37" s="61"/>
    </row>
    <row r="38" spans="2:21">
      <c r="B38" s="121" t="s">
        <v>108</v>
      </c>
      <c r="C38" s="122"/>
      <c r="D38" s="122"/>
      <c r="E38" s="122"/>
      <c r="F38" s="122"/>
      <c r="G38" s="122"/>
      <c r="H38" s="122"/>
      <c r="I38" s="122"/>
      <c r="J38" s="110">
        <f>+J24-J36</f>
        <v>0</v>
      </c>
      <c r="K38" s="61"/>
      <c r="L38" s="71"/>
      <c r="M38" s="78"/>
      <c r="N38" s="61"/>
      <c r="O38" s="79"/>
      <c r="P38" s="61"/>
      <c r="Q38" s="61"/>
      <c r="R38" s="61"/>
      <c r="S38" s="61"/>
      <c r="T38" s="61"/>
      <c r="U38" s="61"/>
    </row>
    <row r="39" spans="2:21">
      <c r="B39" s="80"/>
      <c r="C39" s="81"/>
      <c r="D39" s="81"/>
      <c r="E39" s="81"/>
      <c r="F39" s="81"/>
      <c r="G39" s="81"/>
      <c r="H39" s="81"/>
      <c r="I39" s="81"/>
      <c r="J39" s="82"/>
      <c r="K39" s="61"/>
      <c r="L39" s="71"/>
      <c r="M39" s="78"/>
      <c r="N39" s="61"/>
      <c r="O39" s="79"/>
      <c r="P39" s="61"/>
      <c r="Q39" s="61"/>
      <c r="R39" s="61"/>
      <c r="S39" s="83"/>
      <c r="T39" s="61"/>
      <c r="U39" s="61"/>
    </row>
    <row r="40" spans="2:21">
      <c r="B40" s="123" t="s">
        <v>100</v>
      </c>
      <c r="C40" s="124"/>
      <c r="D40" s="124"/>
      <c r="E40" s="124"/>
      <c r="F40" s="124"/>
      <c r="G40" s="124"/>
      <c r="H40" s="125"/>
      <c r="I40" s="126"/>
      <c r="J40" s="127"/>
      <c r="K40" s="61"/>
      <c r="L40" s="61"/>
      <c r="M40" s="61"/>
      <c r="N40" s="113" t="s">
        <v>87</v>
      </c>
      <c r="O40" s="113"/>
      <c r="P40" s="113"/>
      <c r="Q40" s="70"/>
      <c r="R40" s="113" t="s">
        <v>109</v>
      </c>
      <c r="S40" s="113"/>
      <c r="T40" s="113"/>
    </row>
    <row r="41" spans="2:21" s="88" customFormat="1">
      <c r="B41" s="155" t="s">
        <v>34</v>
      </c>
      <c r="C41" s="156"/>
      <c r="D41" s="156"/>
      <c r="E41" s="156"/>
      <c r="F41" s="156"/>
      <c r="G41" s="156"/>
      <c r="H41" s="163">
        <v>0.45</v>
      </c>
      <c r="I41" s="163"/>
      <c r="J41" s="164"/>
      <c r="K41" s="61"/>
      <c r="L41" s="84"/>
      <c r="M41" s="84"/>
      <c r="N41" s="85" t="s">
        <v>78</v>
      </c>
      <c r="O41" s="86">
        <v>0.45</v>
      </c>
      <c r="P41" s="87">
        <f>$J$38*$O$41</f>
        <v>0</v>
      </c>
      <c r="Q41" s="70"/>
      <c r="R41" s="85" t="s">
        <v>78</v>
      </c>
      <c r="S41" s="86">
        <f>7.5%+45%</f>
        <v>0.52500000000000002</v>
      </c>
      <c r="T41" s="87">
        <f>$J$38*$S$41</f>
        <v>0</v>
      </c>
    </row>
    <row r="42" spans="2:21">
      <c r="B42" s="146" t="s">
        <v>36</v>
      </c>
      <c r="C42" s="147"/>
      <c r="D42" s="147"/>
      <c r="E42" s="147"/>
      <c r="F42" s="147"/>
      <c r="G42" s="148"/>
      <c r="H42" s="144">
        <f>$P$42</f>
        <v>0</v>
      </c>
      <c r="I42" s="145"/>
      <c r="J42" s="167">
        <f>$P$41</f>
        <v>0</v>
      </c>
      <c r="K42" s="61"/>
      <c r="M42" s="89"/>
      <c r="N42" s="90" t="s">
        <v>79</v>
      </c>
      <c r="O42" s="68">
        <v>0.25</v>
      </c>
      <c r="P42" s="69">
        <f>$J$38*$O$42</f>
        <v>0</v>
      </c>
      <c r="Q42" s="70"/>
      <c r="R42" s="90" t="s">
        <v>79</v>
      </c>
      <c r="S42" s="68">
        <f>3.75%+25%</f>
        <v>0.28749999999999998</v>
      </c>
      <c r="T42" s="69">
        <f>$J$38*$S$42</f>
        <v>0</v>
      </c>
    </row>
    <row r="43" spans="2:21">
      <c r="B43" s="146" t="s">
        <v>66</v>
      </c>
      <c r="C43" s="147"/>
      <c r="D43" s="147"/>
      <c r="E43" s="147"/>
      <c r="F43" s="147"/>
      <c r="G43" s="148"/>
      <c r="H43" s="144">
        <f>$P$43</f>
        <v>0</v>
      </c>
      <c r="I43" s="145"/>
      <c r="J43" s="168"/>
      <c r="K43" s="61"/>
      <c r="L43" s="59"/>
      <c r="M43" s="91"/>
      <c r="N43" s="90" t="s">
        <v>80</v>
      </c>
      <c r="O43" s="68">
        <v>0.2</v>
      </c>
      <c r="P43" s="69">
        <f>$J$38*$O$43</f>
        <v>0</v>
      </c>
      <c r="Q43" s="70"/>
      <c r="R43" s="90" t="s">
        <v>80</v>
      </c>
      <c r="S43" s="68">
        <f>3.75%+20%</f>
        <v>0.23750000000000002</v>
      </c>
      <c r="T43" s="69">
        <f>$J$38*$S$43</f>
        <v>0</v>
      </c>
    </row>
    <row r="44" spans="2:21" s="88" customFormat="1">
      <c r="B44" s="155" t="s">
        <v>44</v>
      </c>
      <c r="C44" s="156"/>
      <c r="D44" s="156"/>
      <c r="E44" s="156"/>
      <c r="F44" s="156"/>
      <c r="G44" s="156"/>
      <c r="H44" s="163">
        <v>0.4</v>
      </c>
      <c r="I44" s="163"/>
      <c r="J44" s="164"/>
      <c r="K44" s="61"/>
      <c r="L44" s="84"/>
      <c r="M44" s="84"/>
      <c r="N44" s="85" t="s">
        <v>81</v>
      </c>
      <c r="O44" s="86">
        <v>0.4</v>
      </c>
      <c r="P44" s="87">
        <f>$J$38*O44</f>
        <v>0</v>
      </c>
      <c r="Q44" s="70"/>
      <c r="R44" s="85" t="s">
        <v>81</v>
      </c>
      <c r="S44" s="86">
        <f>7.5%+40%</f>
        <v>0.47500000000000003</v>
      </c>
      <c r="T44" s="87">
        <f>$J$38*$S$44</f>
        <v>0</v>
      </c>
    </row>
    <row r="45" spans="2:21">
      <c r="B45" s="146" t="s">
        <v>39</v>
      </c>
      <c r="C45" s="147"/>
      <c r="D45" s="147"/>
      <c r="E45" s="147"/>
      <c r="F45" s="147"/>
      <c r="G45" s="148"/>
      <c r="H45" s="144">
        <f>$P$45</f>
        <v>0</v>
      </c>
      <c r="I45" s="145"/>
      <c r="J45" s="167">
        <f>$P$44</f>
        <v>0</v>
      </c>
      <c r="K45" s="61"/>
      <c r="L45" s="61"/>
      <c r="M45" s="61"/>
      <c r="N45" s="90" t="s">
        <v>82</v>
      </c>
      <c r="O45" s="68">
        <v>0.2</v>
      </c>
      <c r="P45" s="69">
        <f>$J$38*$O$45</f>
        <v>0</v>
      </c>
      <c r="Q45" s="70"/>
      <c r="R45" s="90" t="s">
        <v>82</v>
      </c>
      <c r="S45" s="68">
        <f>2.5%+20%</f>
        <v>0.22500000000000001</v>
      </c>
      <c r="T45" s="69">
        <f>$J$38*$S$45</f>
        <v>0</v>
      </c>
    </row>
    <row r="46" spans="2:21">
      <c r="B46" s="146" t="s">
        <v>38</v>
      </c>
      <c r="C46" s="147"/>
      <c r="D46" s="147"/>
      <c r="E46" s="147"/>
      <c r="F46" s="147"/>
      <c r="G46" s="148"/>
      <c r="H46" s="144">
        <f>$P$46</f>
        <v>0</v>
      </c>
      <c r="I46" s="145"/>
      <c r="J46" s="169"/>
      <c r="K46" s="61"/>
      <c r="L46" s="61"/>
      <c r="M46" s="61"/>
      <c r="N46" s="90" t="s">
        <v>83</v>
      </c>
      <c r="O46" s="68">
        <v>0.15</v>
      </c>
      <c r="P46" s="69">
        <f>$J$38*$O$46</f>
        <v>0</v>
      </c>
      <c r="Q46" s="70"/>
      <c r="R46" s="90" t="s">
        <v>83</v>
      </c>
      <c r="S46" s="68">
        <f>2.5%+15%</f>
        <v>0.17499999999999999</v>
      </c>
      <c r="T46" s="69">
        <f>$J$38*$S$46</f>
        <v>0</v>
      </c>
    </row>
    <row r="47" spans="2:21">
      <c r="B47" s="146" t="s">
        <v>67</v>
      </c>
      <c r="C47" s="147"/>
      <c r="D47" s="147"/>
      <c r="E47" s="147"/>
      <c r="F47" s="147"/>
      <c r="G47" s="148"/>
      <c r="H47" s="144">
        <f>$P$47</f>
        <v>0</v>
      </c>
      <c r="I47" s="145"/>
      <c r="J47" s="168"/>
      <c r="K47" s="61"/>
      <c r="L47" s="61"/>
      <c r="M47" s="61"/>
      <c r="N47" s="90" t="s">
        <v>84</v>
      </c>
      <c r="O47" s="68">
        <v>0.05</v>
      </c>
      <c r="P47" s="69">
        <f>$J$38*$O$47</f>
        <v>0</v>
      </c>
      <c r="Q47" s="70"/>
      <c r="R47" s="90" t="s">
        <v>84</v>
      </c>
      <c r="S47" s="68">
        <f>2.5%+5%</f>
        <v>7.5000000000000011E-2</v>
      </c>
      <c r="T47" s="69">
        <f>$J$38*$S$47</f>
        <v>0</v>
      </c>
    </row>
    <row r="48" spans="2:21">
      <c r="B48" s="155" t="s">
        <v>97</v>
      </c>
      <c r="C48" s="156"/>
      <c r="D48" s="156"/>
      <c r="E48" s="156"/>
      <c r="F48" s="156"/>
      <c r="G48" s="156"/>
      <c r="H48" s="157">
        <v>0.15</v>
      </c>
      <c r="I48" s="157"/>
      <c r="J48" s="158"/>
      <c r="K48" s="61"/>
      <c r="L48" s="61"/>
      <c r="M48" s="61"/>
      <c r="N48" s="85" t="s">
        <v>85</v>
      </c>
      <c r="O48" s="86">
        <v>0.15</v>
      </c>
      <c r="P48" s="87">
        <f>$J$38*$O$48</f>
        <v>0</v>
      </c>
      <c r="Q48" s="70"/>
      <c r="R48" s="85" t="s">
        <v>85</v>
      </c>
      <c r="S48" s="86">
        <v>0</v>
      </c>
      <c r="T48" s="87">
        <f t="shared" ref="T48:T49" si="0">$J$38*S48</f>
        <v>0</v>
      </c>
    </row>
    <row r="49" spans="2:21">
      <c r="B49" s="146" t="s">
        <v>77</v>
      </c>
      <c r="C49" s="147"/>
      <c r="D49" s="147"/>
      <c r="E49" s="147"/>
      <c r="F49" s="147"/>
      <c r="G49" s="148"/>
      <c r="H49" s="144">
        <f>$P$49</f>
        <v>0</v>
      </c>
      <c r="I49" s="145"/>
      <c r="J49" s="92">
        <f>$P$48</f>
        <v>0</v>
      </c>
      <c r="K49" s="60"/>
      <c r="L49" s="60"/>
      <c r="M49" s="60"/>
      <c r="N49" s="90" t="s">
        <v>86</v>
      </c>
      <c r="O49" s="68">
        <v>0.15</v>
      </c>
      <c r="P49" s="69">
        <f>$J$38*$O$49</f>
        <v>0</v>
      </c>
      <c r="Q49" s="70"/>
      <c r="R49" s="90" t="s">
        <v>86</v>
      </c>
      <c r="S49" s="68">
        <v>0</v>
      </c>
      <c r="T49" s="87">
        <f t="shared" si="0"/>
        <v>0</v>
      </c>
    </row>
    <row r="50" spans="2:21">
      <c r="B50" s="159" t="s">
        <v>49</v>
      </c>
      <c r="C50" s="160"/>
      <c r="D50" s="160"/>
      <c r="E50" s="160"/>
      <c r="F50" s="160"/>
      <c r="G50" s="160"/>
      <c r="H50" s="161">
        <f>$H$42+$H$43+$H$45+$H$46+$H$47+$H$49</f>
        <v>0</v>
      </c>
      <c r="I50" s="162"/>
      <c r="J50" s="93">
        <f>$J$42+$J$45+$J$49</f>
        <v>0</v>
      </c>
      <c r="K50" s="61"/>
      <c r="L50" s="61"/>
      <c r="M50" s="61"/>
      <c r="N50" s="134" t="s">
        <v>90</v>
      </c>
      <c r="O50" s="135"/>
      <c r="P50" s="69">
        <f>$P$41+$P$44+$P$48</f>
        <v>0</v>
      </c>
      <c r="Q50" s="70"/>
      <c r="R50" s="134" t="s">
        <v>90</v>
      </c>
      <c r="S50" s="135"/>
      <c r="T50" s="69">
        <f>$T$41+$T$44+$T$48</f>
        <v>0</v>
      </c>
    </row>
    <row r="51" spans="2:21">
      <c r="B51" s="207"/>
      <c r="C51" s="208"/>
      <c r="D51" s="208"/>
      <c r="E51" s="208"/>
      <c r="F51" s="208"/>
      <c r="G51" s="208"/>
      <c r="H51" s="208"/>
      <c r="I51" s="208"/>
      <c r="J51" s="209"/>
      <c r="K51" s="61"/>
      <c r="L51" s="71"/>
      <c r="M51" s="78"/>
      <c r="N51" s="61"/>
      <c r="O51" s="79"/>
      <c r="P51" s="61"/>
      <c r="Q51" s="70"/>
      <c r="R51" s="61"/>
      <c r="S51" s="61"/>
      <c r="T51" s="61"/>
      <c r="U51" s="61"/>
    </row>
    <row r="52" spans="2:21">
      <c r="B52" s="149" t="s">
        <v>15</v>
      </c>
      <c r="C52" s="150"/>
      <c r="D52" s="150"/>
      <c r="E52" s="150"/>
      <c r="F52" s="150"/>
      <c r="G52" s="150"/>
      <c r="H52" s="150"/>
      <c r="I52" s="150"/>
      <c r="J52" s="111" t="str">
        <f>IFERROR(($J$50/$J$24)*100%,"")</f>
        <v/>
      </c>
      <c r="K52" s="61"/>
      <c r="L52" s="91"/>
      <c r="M52" s="91"/>
      <c r="N52" s="91"/>
      <c r="O52" s="91"/>
      <c r="P52" s="91"/>
      <c r="Q52" s="70"/>
      <c r="R52" s="91"/>
    </row>
    <row r="53" spans="2:21">
      <c r="B53" s="207"/>
      <c r="C53" s="208"/>
      <c r="D53" s="208"/>
      <c r="E53" s="208"/>
      <c r="F53" s="208"/>
      <c r="G53" s="208"/>
      <c r="H53" s="208"/>
      <c r="I53" s="208"/>
      <c r="J53" s="209"/>
      <c r="K53" s="61"/>
      <c r="L53" s="71"/>
      <c r="M53" s="78"/>
      <c r="N53" s="61"/>
      <c r="O53" s="79"/>
      <c r="P53" s="61"/>
      <c r="Q53" s="61"/>
      <c r="R53" s="61"/>
      <c r="S53" s="61"/>
      <c r="T53" s="61"/>
      <c r="U53" s="61"/>
    </row>
    <row r="54" spans="2:21" ht="31.5" customHeight="1">
      <c r="B54" s="151" t="s">
        <v>115</v>
      </c>
      <c r="C54" s="152"/>
      <c r="D54" s="152"/>
      <c r="E54" s="152"/>
      <c r="F54" s="152"/>
      <c r="G54" s="152"/>
      <c r="H54" s="152"/>
      <c r="I54" s="152"/>
      <c r="J54" s="153"/>
      <c r="K54" s="94"/>
      <c r="L54" s="94"/>
      <c r="M54" s="94"/>
      <c r="N54" s="94"/>
      <c r="O54" s="94"/>
      <c r="P54" s="94"/>
      <c r="Q54" s="94"/>
      <c r="R54" s="94"/>
    </row>
    <row r="55" spans="2:21">
      <c r="B55" s="95"/>
      <c r="J55" s="96"/>
    </row>
    <row r="56" spans="2:21">
      <c r="B56" s="97"/>
      <c r="C56" s="88"/>
      <c r="D56" s="88"/>
      <c r="E56" s="88"/>
      <c r="F56" s="88"/>
      <c r="G56" s="88"/>
      <c r="H56" s="88"/>
      <c r="I56" s="88" t="s">
        <v>7</v>
      </c>
      <c r="J56" s="96"/>
    </row>
    <row r="57" spans="2:21">
      <c r="B57" s="97"/>
      <c r="C57" s="154" t="s">
        <v>58</v>
      </c>
      <c r="D57" s="154"/>
      <c r="E57" s="154"/>
      <c r="G57" s="154" t="s">
        <v>19</v>
      </c>
      <c r="H57" s="154"/>
      <c r="I57" s="154"/>
      <c r="J57" s="96"/>
    </row>
    <row r="58" spans="2:21">
      <c r="B58" s="97"/>
      <c r="C58" s="88"/>
      <c r="D58" s="98"/>
      <c r="H58" s="57"/>
      <c r="J58" s="96"/>
    </row>
    <row r="59" spans="2:21">
      <c r="B59" s="97"/>
      <c r="C59" s="88"/>
      <c r="J59" s="96"/>
    </row>
    <row r="60" spans="2:21">
      <c r="B60" s="97"/>
      <c r="C60" s="88"/>
      <c r="D60" s="154" t="s">
        <v>17</v>
      </c>
      <c r="E60" s="154"/>
      <c r="F60" s="154"/>
      <c r="G60" s="154"/>
      <c r="H60" s="154"/>
      <c r="J60" s="96"/>
    </row>
    <row r="61" spans="2:21">
      <c r="B61" s="97"/>
      <c r="C61" s="88"/>
      <c r="D61" s="57"/>
      <c r="E61" s="101"/>
      <c r="F61" s="101"/>
      <c r="G61" s="101"/>
      <c r="H61" s="57"/>
      <c r="J61" s="96"/>
    </row>
    <row r="62" spans="2:21">
      <c r="B62" s="104"/>
      <c r="C62" s="88"/>
      <c r="D62" s="56"/>
      <c r="G62" s="56"/>
      <c r="H62" s="56"/>
      <c r="J62" s="96"/>
      <c r="K62" s="99"/>
      <c r="L62" s="99"/>
      <c r="M62" s="99"/>
      <c r="N62" s="99"/>
      <c r="O62" s="99"/>
      <c r="P62" s="99"/>
      <c r="Q62" s="99"/>
      <c r="R62" s="99"/>
    </row>
    <row r="63" spans="2:21" ht="23.25" customHeight="1">
      <c r="B63" s="136" t="s">
        <v>68</v>
      </c>
      <c r="C63" s="137"/>
      <c r="D63" s="138"/>
      <c r="E63" s="138"/>
      <c r="F63" s="138"/>
      <c r="G63" s="138"/>
      <c r="H63" s="138"/>
      <c r="I63" s="138"/>
      <c r="J63" s="139"/>
      <c r="K63" s="100"/>
      <c r="L63" s="100"/>
      <c r="M63" s="100"/>
      <c r="N63" s="100"/>
      <c r="O63" s="100"/>
      <c r="P63" s="100"/>
      <c r="Q63" s="100"/>
      <c r="R63" s="100"/>
    </row>
    <row r="64" spans="2:21" ht="23.25" customHeight="1" thickBot="1">
      <c r="B64" s="140"/>
      <c r="C64" s="141"/>
      <c r="D64" s="141"/>
      <c r="E64" s="141"/>
      <c r="F64" s="141"/>
      <c r="G64" s="141"/>
      <c r="H64" s="141"/>
      <c r="I64" s="141"/>
      <c r="J64" s="142"/>
      <c r="K64" s="100"/>
      <c r="L64" s="100"/>
      <c r="M64" s="100"/>
      <c r="N64" s="100"/>
      <c r="O64" s="100"/>
      <c r="P64" s="100"/>
      <c r="Q64" s="100"/>
      <c r="R64" s="100"/>
    </row>
    <row r="85" spans="19:21">
      <c r="S85" s="143"/>
      <c r="T85" s="143"/>
      <c r="U85" s="143"/>
    </row>
    <row r="86" spans="19:21">
      <c r="S86" s="112"/>
      <c r="T86" s="112"/>
      <c r="U86" s="112"/>
    </row>
    <row r="87" spans="19:21">
      <c r="S87" s="61"/>
      <c r="T87" s="61"/>
      <c r="U87" s="61"/>
    </row>
    <row r="88" spans="19:21">
      <c r="S88" s="61"/>
      <c r="T88" s="61"/>
      <c r="U88" s="61"/>
    </row>
    <row r="89" spans="19:21">
      <c r="S89" s="112"/>
      <c r="T89" s="112"/>
      <c r="U89" s="112"/>
    </row>
    <row r="90" spans="19:21">
      <c r="S90" s="61"/>
      <c r="T90" s="61"/>
      <c r="U90" s="61"/>
    </row>
    <row r="91" spans="19:21">
      <c r="S91" s="61"/>
      <c r="T91" s="61"/>
      <c r="U91" s="61"/>
    </row>
    <row r="92" spans="19:21">
      <c r="S92" s="61"/>
      <c r="T92" s="61"/>
      <c r="U92" s="61"/>
    </row>
    <row r="93" spans="19:21">
      <c r="S93" s="112"/>
      <c r="T93" s="112"/>
      <c r="U93" s="112"/>
    </row>
    <row r="94" spans="19:21">
      <c r="S94" s="61"/>
      <c r="T94" s="61"/>
      <c r="U94" s="61"/>
    </row>
    <row r="95" spans="19:21">
      <c r="S95" s="61"/>
      <c r="T95" s="61"/>
      <c r="U95" s="61"/>
    </row>
    <row r="96" spans="19:21">
      <c r="S96" s="91"/>
      <c r="T96" s="91"/>
      <c r="U96" s="91"/>
    </row>
    <row r="97" spans="19:21">
      <c r="S97" s="94"/>
      <c r="T97" s="94"/>
      <c r="U97" s="94"/>
    </row>
  </sheetData>
  <mergeCells count="82">
    <mergeCell ref="R40:T40"/>
    <mergeCell ref="R50:S50"/>
    <mergeCell ref="B51:J51"/>
    <mergeCell ref="B53:J53"/>
    <mergeCell ref="B15:J15"/>
    <mergeCell ref="B20:J20"/>
    <mergeCell ref="B37:J37"/>
    <mergeCell ref="B22:J22"/>
    <mergeCell ref="B23:J23"/>
    <mergeCell ref="B25:J25"/>
    <mergeCell ref="J34:J35"/>
    <mergeCell ref="B36:I36"/>
    <mergeCell ref="B29:I29"/>
    <mergeCell ref="J29:J33"/>
    <mergeCell ref="B30:H30"/>
    <mergeCell ref="B31:H31"/>
    <mergeCell ref="B33:H33"/>
    <mergeCell ref="B32:H32"/>
    <mergeCell ref="B14:F14"/>
    <mergeCell ref="G14:J14"/>
    <mergeCell ref="E13:G13"/>
    <mergeCell ref="B13:D13"/>
    <mergeCell ref="H13:I13"/>
    <mergeCell ref="B8:J8"/>
    <mergeCell ref="B9:J9"/>
    <mergeCell ref="B2:B5"/>
    <mergeCell ref="C2:H3"/>
    <mergeCell ref="I2:J5"/>
    <mergeCell ref="C4:H5"/>
    <mergeCell ref="C6:D6"/>
    <mergeCell ref="D12:F12"/>
    <mergeCell ref="D11:J11"/>
    <mergeCell ref="G12:I12"/>
    <mergeCell ref="B10:C10"/>
    <mergeCell ref="D10:J10"/>
    <mergeCell ref="B41:G41"/>
    <mergeCell ref="H41:J41"/>
    <mergeCell ref="B35:I35"/>
    <mergeCell ref="B38:I38"/>
    <mergeCell ref="D60:H60"/>
    <mergeCell ref="H42:I42"/>
    <mergeCell ref="J42:J43"/>
    <mergeCell ref="H43:I43"/>
    <mergeCell ref="B44:G44"/>
    <mergeCell ref="H44:J44"/>
    <mergeCell ref="B42:G42"/>
    <mergeCell ref="B43:G43"/>
    <mergeCell ref="H45:I45"/>
    <mergeCell ref="J45:J47"/>
    <mergeCell ref="B46:G46"/>
    <mergeCell ref="H46:I46"/>
    <mergeCell ref="S86:U86"/>
    <mergeCell ref="S89:U89"/>
    <mergeCell ref="H47:I47"/>
    <mergeCell ref="B45:G45"/>
    <mergeCell ref="B52:I52"/>
    <mergeCell ref="B54:J54"/>
    <mergeCell ref="C57:E57"/>
    <mergeCell ref="G57:I57"/>
    <mergeCell ref="B47:G47"/>
    <mergeCell ref="B49:G49"/>
    <mergeCell ref="B48:G48"/>
    <mergeCell ref="H48:J48"/>
    <mergeCell ref="H49:I49"/>
    <mergeCell ref="B50:G50"/>
    <mergeCell ref="H50:I50"/>
    <mergeCell ref="S93:U93"/>
    <mergeCell ref="N40:P40"/>
    <mergeCell ref="B34:I34"/>
    <mergeCell ref="B16:J16"/>
    <mergeCell ref="B17:I17"/>
    <mergeCell ref="B18:I18"/>
    <mergeCell ref="B19:I19"/>
    <mergeCell ref="B40:J40"/>
    <mergeCell ref="B21:J21"/>
    <mergeCell ref="B24:I24"/>
    <mergeCell ref="B27:I27"/>
    <mergeCell ref="B28:I28"/>
    <mergeCell ref="B26:J26"/>
    <mergeCell ref="N50:O50"/>
    <mergeCell ref="B63:J64"/>
    <mergeCell ref="S85:U85"/>
  </mergeCells>
  <conditionalFormatting sqref="H42:H43">
    <cfRule type="cellIs" dxfId="9" priority="18" operator="equal">
      <formula>0</formula>
    </cfRule>
  </conditionalFormatting>
  <conditionalFormatting sqref="H45:H47">
    <cfRule type="cellIs" dxfId="8" priority="15" operator="equal">
      <formula>0</formula>
    </cfRule>
  </conditionalFormatting>
  <conditionalFormatting sqref="H49:H50">
    <cfRule type="cellIs" dxfId="7" priority="14" operator="equal">
      <formula>0</formula>
    </cfRule>
  </conditionalFormatting>
  <conditionalFormatting sqref="J24">
    <cfRule type="cellIs" dxfId="6" priority="1" operator="equal">
      <formula>0</formula>
    </cfRule>
  </conditionalFormatting>
  <conditionalFormatting sqref="J27:J28">
    <cfRule type="cellIs" dxfId="5" priority="3" operator="equal">
      <formula>0</formula>
    </cfRule>
  </conditionalFormatting>
  <conditionalFormatting sqref="J39">
    <cfRule type="cellIs" dxfId="4" priority="20" operator="equal">
      <formula>0</formula>
    </cfRule>
  </conditionalFormatting>
  <conditionalFormatting sqref="J42">
    <cfRule type="cellIs" dxfId="3" priority="12" operator="equal">
      <formula>0</formula>
    </cfRule>
  </conditionalFormatting>
  <conditionalFormatting sqref="J45">
    <cfRule type="cellIs" dxfId="2" priority="11" operator="equal">
      <formula>0</formula>
    </cfRule>
  </conditionalFormatting>
  <conditionalFormatting sqref="J50">
    <cfRule type="cellIs" dxfId="1" priority="13" operator="equal">
      <formula>0</formula>
    </cfRule>
  </conditionalFormatting>
  <conditionalFormatting sqref="J49:M49">
    <cfRule type="cellIs" dxfId="0" priority="26" operator="equal">
      <formula>0</formula>
    </cfRule>
  </conditionalFormatting>
  <printOptions verticalCentered="1"/>
  <pageMargins left="0.23622047244094491" right="0.23622047244094491" top="0.19685039370078741" bottom="0.19685039370078741" header="0" footer="0"/>
  <pageSetup scale="84" fitToWidth="0" fitToHeight="0" orientation="portrait" r:id="rId1"/>
  <headerFooter alignWithMargins="0"/>
  <rowBreaks count="1" manualBreakCount="1">
    <brk id="64" max="9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Y54"/>
  <sheetViews>
    <sheetView topLeftCell="A4" workbookViewId="0">
      <selection activeCell="G22" sqref="G22"/>
    </sheetView>
  </sheetViews>
  <sheetFormatPr baseColWidth="10" defaultColWidth="9.140625" defaultRowHeight="12.75"/>
  <cols>
    <col min="1" max="1" width="37" customWidth="1"/>
    <col min="2" max="2" width="18.140625" customWidth="1"/>
    <col min="3" max="3" width="13.28515625" customWidth="1"/>
    <col min="4" max="4" width="12.5703125" customWidth="1"/>
    <col min="5" max="5" width="17.42578125" customWidth="1"/>
    <col min="6" max="6" width="9" customWidth="1"/>
    <col min="7" max="7" width="14.28515625" customWidth="1"/>
    <col min="8" max="14" width="22" customWidth="1"/>
    <col min="15" max="15" width="17.85546875" customWidth="1"/>
    <col min="16" max="16" width="54.140625" customWidth="1"/>
    <col min="17" max="17" width="33.42578125" customWidth="1"/>
    <col min="18" max="18" width="35.28515625" customWidth="1"/>
    <col min="19" max="26" width="9.140625" customWidth="1"/>
  </cols>
  <sheetData>
    <row r="1" spans="1:20" ht="15">
      <c r="A1" s="218"/>
      <c r="B1" s="219" t="s">
        <v>21</v>
      </c>
      <c r="C1" s="219"/>
      <c r="D1" s="219"/>
      <c r="E1" s="219"/>
      <c r="F1" s="219"/>
      <c r="G1" s="218"/>
      <c r="H1" s="218"/>
    </row>
    <row r="2" spans="1:20" ht="15">
      <c r="A2" s="218"/>
      <c r="B2" s="219" t="s">
        <v>22</v>
      </c>
      <c r="C2" s="219"/>
      <c r="D2" s="219"/>
      <c r="E2" s="219"/>
      <c r="F2" s="219"/>
      <c r="G2" s="218"/>
      <c r="H2" s="218"/>
    </row>
    <row r="3" spans="1:20" ht="8.25" customHeight="1">
      <c r="A3" s="218"/>
      <c r="B3" s="220" t="s">
        <v>54</v>
      </c>
      <c r="C3" s="220"/>
      <c r="D3" s="220"/>
      <c r="E3" s="220"/>
      <c r="F3" s="220"/>
      <c r="G3" s="218"/>
      <c r="H3" s="218"/>
    </row>
    <row r="4" spans="1:20">
      <c r="A4" s="218"/>
      <c r="B4" s="220"/>
      <c r="C4" s="220"/>
      <c r="D4" s="220"/>
      <c r="E4" s="220"/>
      <c r="F4" s="220"/>
      <c r="G4" s="218"/>
      <c r="H4" s="218"/>
    </row>
    <row r="5" spans="1:20" ht="8.25" customHeight="1">
      <c r="A5" s="218"/>
      <c r="B5" s="220"/>
      <c r="C5" s="220"/>
      <c r="D5" s="220"/>
      <c r="E5" s="220"/>
      <c r="F5" s="220"/>
      <c r="G5" s="218"/>
      <c r="H5" s="218"/>
    </row>
    <row r="6" spans="1:20">
      <c r="A6" s="18" t="s">
        <v>0</v>
      </c>
      <c r="B6" s="17" t="s">
        <v>65</v>
      </c>
      <c r="C6" s="18" t="s">
        <v>1</v>
      </c>
      <c r="D6" s="17"/>
      <c r="E6" s="18" t="s">
        <v>2</v>
      </c>
      <c r="F6" s="17">
        <v>2017</v>
      </c>
      <c r="G6" s="18" t="s">
        <v>3</v>
      </c>
      <c r="H6" s="17" t="s">
        <v>4</v>
      </c>
      <c r="I6" s="26"/>
      <c r="J6" s="26"/>
      <c r="K6" s="26"/>
      <c r="L6" s="26"/>
      <c r="M6" s="26"/>
      <c r="N6" s="26"/>
    </row>
    <row r="7" spans="1:20" ht="6.75" customHeight="1"/>
    <row r="8" spans="1:20" ht="18.75" customHeight="1">
      <c r="A8" s="221" t="s">
        <v>5</v>
      </c>
      <c r="B8" s="221"/>
      <c r="C8" s="221"/>
      <c r="D8" s="221"/>
      <c r="E8" s="221"/>
      <c r="F8" s="221"/>
      <c r="G8" s="221"/>
      <c r="H8" s="221"/>
      <c r="I8" s="27"/>
      <c r="J8" s="27"/>
      <c r="K8" s="27"/>
      <c r="L8" s="27"/>
      <c r="M8" s="27"/>
      <c r="N8" s="27"/>
    </row>
    <row r="9" spans="1:20" ht="18.75" customHeight="1">
      <c r="A9" s="222" t="s">
        <v>28</v>
      </c>
      <c r="B9" s="222"/>
      <c r="C9" s="222"/>
      <c r="D9" s="222"/>
      <c r="E9" s="222"/>
      <c r="F9" s="222"/>
      <c r="G9" s="222"/>
      <c r="H9" s="222"/>
      <c r="I9" s="28"/>
      <c r="J9" s="28"/>
      <c r="K9" s="28"/>
      <c r="L9" s="28"/>
      <c r="M9" s="28"/>
      <c r="N9" s="28"/>
    </row>
    <row r="10" spans="1:20" ht="17.100000000000001" customHeight="1">
      <c r="A10" s="216" t="s">
        <v>24</v>
      </c>
      <c r="B10" s="216"/>
      <c r="C10" s="216"/>
      <c r="D10" s="216"/>
      <c r="E10" s="216"/>
      <c r="F10" s="217"/>
      <c r="G10" s="217"/>
      <c r="H10" s="217"/>
      <c r="I10" s="1"/>
      <c r="J10" s="1"/>
      <c r="K10" s="1"/>
      <c r="L10" s="1"/>
      <c r="M10" s="1"/>
      <c r="N10" s="1"/>
      <c r="T10" s="1"/>
    </row>
    <row r="11" spans="1:20" ht="17.100000000000001" customHeight="1">
      <c r="A11" s="216" t="s">
        <v>53</v>
      </c>
      <c r="B11" s="216"/>
      <c r="C11" s="216"/>
      <c r="D11" s="216"/>
      <c r="E11" s="216"/>
      <c r="F11" s="217"/>
      <c r="G11" s="217"/>
      <c r="H11" s="217"/>
      <c r="I11" s="1"/>
      <c r="J11" s="1"/>
      <c r="K11" s="1"/>
      <c r="L11" s="1"/>
      <c r="M11" s="1"/>
      <c r="N11" s="1"/>
      <c r="P11" s="45"/>
      <c r="T11" s="1"/>
    </row>
    <row r="12" spans="1:20" ht="17.100000000000001" customHeight="1">
      <c r="A12" s="216" t="s">
        <v>25</v>
      </c>
      <c r="B12" s="216"/>
      <c r="C12" s="216"/>
      <c r="D12" s="216"/>
      <c r="E12" s="216"/>
      <c r="F12" s="217"/>
      <c r="G12" s="217"/>
      <c r="H12" s="217"/>
      <c r="I12" s="1"/>
      <c r="J12" s="1"/>
      <c r="K12" s="1"/>
      <c r="L12" s="1"/>
      <c r="M12" s="1"/>
      <c r="N12" s="1"/>
      <c r="P12" s="46"/>
      <c r="T12" s="2"/>
    </row>
    <row r="13" spans="1:20" ht="17.100000000000001" customHeight="1">
      <c r="A13" s="216" t="s">
        <v>20</v>
      </c>
      <c r="B13" s="216"/>
      <c r="C13" s="216"/>
      <c r="D13" s="216"/>
      <c r="E13" s="216"/>
      <c r="F13" s="217"/>
      <c r="G13" s="217"/>
      <c r="H13" s="217"/>
      <c r="I13" s="1"/>
      <c r="J13" s="1"/>
      <c r="K13" s="1"/>
      <c r="L13" s="1"/>
      <c r="M13" s="1"/>
      <c r="N13" s="1"/>
      <c r="P13" s="46"/>
      <c r="T13" s="2"/>
    </row>
    <row r="14" spans="1:20" ht="17.100000000000001" customHeight="1">
      <c r="A14" s="216" t="s">
        <v>26</v>
      </c>
      <c r="B14" s="216"/>
      <c r="C14" s="216"/>
      <c r="D14" s="216"/>
      <c r="E14" s="216"/>
      <c r="F14" s="217"/>
      <c r="G14" s="217"/>
      <c r="H14" s="217"/>
      <c r="I14" s="1"/>
      <c r="J14" s="1"/>
      <c r="K14" s="1"/>
      <c r="L14" s="1"/>
      <c r="M14" s="1"/>
      <c r="N14" s="1"/>
      <c r="T14" s="2"/>
    </row>
    <row r="15" spans="1:20" ht="17.100000000000001" customHeight="1">
      <c r="A15" s="216" t="s">
        <v>27</v>
      </c>
      <c r="B15" s="216"/>
      <c r="C15" s="216"/>
      <c r="D15" s="216"/>
      <c r="E15" s="216"/>
      <c r="F15" s="217"/>
      <c r="G15" s="217"/>
      <c r="H15" s="217"/>
      <c r="I15" s="1"/>
      <c r="J15" s="1"/>
      <c r="K15" s="1"/>
      <c r="L15" s="1"/>
      <c r="M15" s="1"/>
      <c r="N15" s="1"/>
      <c r="T15" s="2"/>
    </row>
    <row r="16" spans="1:20" ht="17.100000000000001" customHeight="1">
      <c r="A16" s="216" t="s">
        <v>6</v>
      </c>
      <c r="B16" s="216"/>
      <c r="C16" s="216"/>
      <c r="D16" s="216"/>
      <c r="E16" s="216"/>
      <c r="F16" s="217"/>
      <c r="G16" s="217"/>
      <c r="H16" s="217"/>
      <c r="I16" s="1"/>
      <c r="J16" s="1"/>
      <c r="K16" s="1"/>
      <c r="L16" s="1"/>
      <c r="M16" s="1"/>
      <c r="N16" s="1"/>
      <c r="T16" s="2"/>
    </row>
    <row r="17" spans="1:22" ht="15.75" customHeight="1">
      <c r="A17" s="223" t="s">
        <v>8</v>
      </c>
      <c r="B17" s="223"/>
      <c r="C17" s="223"/>
      <c r="D17" s="223"/>
      <c r="E17" s="223"/>
      <c r="F17" s="223"/>
      <c r="G17" s="15"/>
      <c r="H17" s="50">
        <v>10000524</v>
      </c>
      <c r="I17" s="29"/>
      <c r="J17" s="29"/>
      <c r="K17" s="29"/>
      <c r="L17" s="29"/>
      <c r="M17" s="29"/>
      <c r="N17" s="29"/>
      <c r="T17" s="1"/>
    </row>
    <row r="18" spans="1:22" ht="15.75" customHeight="1">
      <c r="A18" s="223" t="s">
        <v>55</v>
      </c>
      <c r="B18" s="223"/>
      <c r="C18" s="223"/>
      <c r="D18" s="223"/>
      <c r="E18" s="223"/>
      <c r="F18" s="223"/>
      <c r="G18" s="15"/>
      <c r="H18" s="50">
        <v>6536214</v>
      </c>
      <c r="I18" s="29"/>
      <c r="J18" s="29"/>
      <c r="K18" s="29"/>
      <c r="L18" s="29"/>
      <c r="M18" s="29"/>
      <c r="N18" s="29"/>
      <c r="O18" s="3"/>
      <c r="T18" s="1"/>
    </row>
    <row r="19" spans="1:22" ht="15.75" customHeight="1">
      <c r="A19" s="223" t="s">
        <v>56</v>
      </c>
      <c r="B19" s="223"/>
      <c r="C19" s="223"/>
      <c r="D19" s="223"/>
      <c r="E19" s="223"/>
      <c r="F19" s="223"/>
      <c r="G19" s="15"/>
      <c r="H19" s="50">
        <v>1000000</v>
      </c>
      <c r="I19" s="29"/>
      <c r="J19" s="29"/>
      <c r="K19" s="29"/>
      <c r="L19" s="29"/>
      <c r="M19" s="29"/>
      <c r="N19" s="29"/>
      <c r="O19" s="3"/>
      <c r="T19" s="1"/>
    </row>
    <row r="20" spans="1:22" ht="15.75" customHeight="1">
      <c r="A20" s="223" t="s">
        <v>9</v>
      </c>
      <c r="B20" s="223"/>
      <c r="C20" s="223"/>
      <c r="D20" s="223"/>
      <c r="E20" s="223"/>
      <c r="F20" s="223"/>
      <c r="G20" s="50"/>
      <c r="H20" s="50">
        <f>+H17-H18</f>
        <v>3464310</v>
      </c>
      <c r="I20" s="29"/>
      <c r="J20" s="29"/>
      <c r="K20" s="29"/>
      <c r="L20" s="29"/>
      <c r="M20" s="29"/>
      <c r="N20" s="29"/>
      <c r="O20" s="3"/>
      <c r="T20" s="1"/>
    </row>
    <row r="21" spans="1:22" ht="15.75" customHeight="1">
      <c r="A21" s="216" t="s">
        <v>29</v>
      </c>
      <c r="B21" s="216"/>
      <c r="C21" s="216"/>
      <c r="D21" s="216"/>
      <c r="E21" s="216"/>
      <c r="F21" s="216"/>
      <c r="G21" s="50" t="s">
        <v>7</v>
      </c>
      <c r="H21" s="50">
        <f>SUM(G22:G26)</f>
        <v>1565364.2359999998</v>
      </c>
      <c r="I21" s="29"/>
      <c r="J21" s="29"/>
      <c r="K21" s="29"/>
      <c r="L21" s="29"/>
      <c r="M21" s="29"/>
      <c r="N21" s="29"/>
      <c r="O21" s="3"/>
      <c r="T21" s="1"/>
    </row>
    <row r="22" spans="1:22" ht="15.75" customHeight="1">
      <c r="A22" s="223" t="s">
        <v>30</v>
      </c>
      <c r="B22" s="223"/>
      <c r="C22" s="223"/>
      <c r="D22" s="223"/>
      <c r="E22" s="223"/>
      <c r="F22" s="223"/>
      <c r="G22" s="50">
        <v>200000</v>
      </c>
      <c r="H22" s="50"/>
      <c r="I22" s="29"/>
      <c r="J22" s="29"/>
      <c r="K22" s="29"/>
      <c r="L22" s="29"/>
      <c r="M22" s="29"/>
      <c r="N22" s="29"/>
      <c r="O22" s="3"/>
      <c r="T22" s="1"/>
    </row>
    <row r="23" spans="1:22" ht="15.75" customHeight="1">
      <c r="A23" s="223" t="s">
        <v>31</v>
      </c>
      <c r="B23" s="223"/>
      <c r="C23" s="223"/>
      <c r="D23" s="223"/>
      <c r="E23" s="223"/>
      <c r="F23" s="223"/>
      <c r="G23" s="50">
        <v>1250000</v>
      </c>
      <c r="H23" s="50"/>
      <c r="I23" s="29"/>
      <c r="J23" s="29"/>
      <c r="K23" s="29"/>
      <c r="L23" s="29"/>
      <c r="M23" s="29"/>
      <c r="N23" s="29"/>
      <c r="O23" s="3"/>
      <c r="T23" s="1"/>
    </row>
    <row r="24" spans="1:22" ht="15.75" customHeight="1">
      <c r="A24" s="224" t="s">
        <v>32</v>
      </c>
      <c r="B24" s="225"/>
      <c r="C24" s="225"/>
      <c r="D24" s="225"/>
      <c r="E24" s="225"/>
      <c r="F24" s="226"/>
      <c r="G24" s="50">
        <f>H18*1%</f>
        <v>65362.14</v>
      </c>
      <c r="H24" s="50"/>
      <c r="I24" s="47" t="s">
        <v>59</v>
      </c>
      <c r="J24" s="48"/>
      <c r="K24" s="48"/>
      <c r="L24" s="29"/>
      <c r="M24" s="29"/>
      <c r="N24" s="29"/>
      <c r="O24" s="3"/>
      <c r="T24" s="1"/>
    </row>
    <row r="25" spans="1:22" ht="15.75" customHeight="1">
      <c r="A25" s="223" t="s">
        <v>33</v>
      </c>
      <c r="B25" s="223"/>
      <c r="C25" s="223"/>
      <c r="D25" s="223"/>
      <c r="E25" s="223"/>
      <c r="F25" s="223"/>
      <c r="G25" s="50">
        <f>+H19*1%</f>
        <v>10000</v>
      </c>
      <c r="H25" s="50"/>
      <c r="I25" s="47" t="s">
        <v>57</v>
      </c>
      <c r="J25" s="29"/>
      <c r="K25" s="29"/>
      <c r="L25" s="29"/>
      <c r="M25" s="29"/>
      <c r="N25" s="29"/>
      <c r="O25" s="3"/>
      <c r="T25" s="1"/>
    </row>
    <row r="26" spans="1:22" ht="15.75" customHeight="1">
      <c r="A26" s="223" t="s">
        <v>10</v>
      </c>
      <c r="B26" s="223"/>
      <c r="C26" s="223"/>
      <c r="D26" s="223"/>
      <c r="E26" s="223"/>
      <c r="F26" s="223"/>
      <c r="G26" s="50">
        <f>+H17*0.4%</f>
        <v>40002.095999999998</v>
      </c>
      <c r="H26" s="50"/>
      <c r="I26" s="47" t="s">
        <v>60</v>
      </c>
      <c r="J26" s="29"/>
      <c r="K26" s="29"/>
      <c r="L26" s="29"/>
      <c r="M26" s="29"/>
      <c r="N26" s="29"/>
      <c r="T26" s="1"/>
    </row>
    <row r="27" spans="1:22" ht="15.75" customHeight="1">
      <c r="A27" s="228" t="s">
        <v>11</v>
      </c>
      <c r="B27" s="229"/>
      <c r="C27" s="229"/>
      <c r="D27" s="229"/>
      <c r="E27" s="229"/>
      <c r="F27" s="230"/>
      <c r="G27" s="50"/>
      <c r="H27" s="50">
        <f>+H20-H21</f>
        <v>1898945.7640000002</v>
      </c>
      <c r="I27" s="29"/>
      <c r="J27" s="29"/>
      <c r="K27" s="29"/>
      <c r="L27" s="29"/>
      <c r="M27" s="29"/>
      <c r="N27" s="29"/>
      <c r="T27" s="4"/>
    </row>
    <row r="28" spans="1:22" ht="30" customHeight="1">
      <c r="A28" s="231" t="s">
        <v>12</v>
      </c>
      <c r="B28" s="231"/>
      <c r="C28" s="231"/>
      <c r="D28" s="231"/>
      <c r="E28" s="231"/>
      <c r="F28" s="231"/>
      <c r="G28" s="231"/>
      <c r="H28" s="231"/>
      <c r="I28" s="29"/>
      <c r="J28" s="232" t="s">
        <v>64</v>
      </c>
      <c r="K28" s="232"/>
      <c r="L28" s="232"/>
      <c r="M28" s="232"/>
      <c r="N28" s="232"/>
      <c r="P28" s="24" t="s">
        <v>42</v>
      </c>
      <c r="Q28" s="25" t="s">
        <v>46</v>
      </c>
      <c r="R28" s="24" t="s">
        <v>43</v>
      </c>
      <c r="T28">
        <v>7.5</v>
      </c>
      <c r="U28">
        <f>+T28/2</f>
        <v>3.75</v>
      </c>
      <c r="V28" t="s">
        <v>47</v>
      </c>
    </row>
    <row r="29" spans="1:22" s="36" customFormat="1" ht="16.5" customHeight="1">
      <c r="A29" s="233" t="s">
        <v>34</v>
      </c>
      <c r="B29" s="233"/>
      <c r="C29" s="233"/>
      <c r="D29" s="233"/>
      <c r="E29" s="233"/>
      <c r="F29" s="234">
        <v>0.45</v>
      </c>
      <c r="G29" s="235"/>
      <c r="H29" s="236"/>
      <c r="I29" s="49"/>
      <c r="J29" s="227" t="s">
        <v>61</v>
      </c>
      <c r="K29" s="227"/>
      <c r="L29" s="227"/>
      <c r="M29" s="227"/>
      <c r="N29" s="227"/>
      <c r="P29" s="38"/>
      <c r="Q29" s="39"/>
      <c r="R29" s="38"/>
      <c r="T29">
        <v>7.5</v>
      </c>
      <c r="U29">
        <f>+T29/3</f>
        <v>2.5</v>
      </c>
      <c r="V29" t="s">
        <v>48</v>
      </c>
    </row>
    <row r="30" spans="1:22" ht="15.75" customHeight="1">
      <c r="A30" s="20" t="s">
        <v>36</v>
      </c>
      <c r="B30" s="19"/>
      <c r="C30" s="19"/>
      <c r="D30" s="19"/>
      <c r="E30" s="19"/>
      <c r="F30" s="237">
        <f>+H30*56%</f>
        <v>478534.33252800012</v>
      </c>
      <c r="G30" s="237"/>
      <c r="H30" s="238">
        <f>H27*F29</f>
        <v>854525.59380000015</v>
      </c>
      <c r="I30" s="29"/>
      <c r="J30" s="29"/>
      <c r="K30" s="29"/>
      <c r="L30" s="29"/>
      <c r="M30" s="29"/>
      <c r="N30" s="29"/>
      <c r="O30" s="3"/>
      <c r="P30" s="40">
        <v>0.25</v>
      </c>
      <c r="Q30" s="40">
        <v>0.28749999999999998</v>
      </c>
      <c r="R30" s="23" t="s">
        <v>36</v>
      </c>
      <c r="V30" s="4" t="s">
        <v>13</v>
      </c>
    </row>
    <row r="31" spans="1:22" ht="15.75" customHeight="1">
      <c r="A31" s="20" t="s">
        <v>37</v>
      </c>
      <c r="B31" s="21"/>
      <c r="C31" s="21"/>
      <c r="D31" s="21"/>
      <c r="E31" s="21"/>
      <c r="F31" s="237">
        <f>+H30*44%</f>
        <v>375991.26127200009</v>
      </c>
      <c r="G31" s="237"/>
      <c r="H31" s="239"/>
      <c r="I31" s="29"/>
      <c r="J31" s="29"/>
      <c r="K31" s="29"/>
      <c r="L31" s="29"/>
      <c r="M31" s="29"/>
      <c r="N31" s="29"/>
      <c r="O31" s="3"/>
      <c r="P31" s="40">
        <v>0.2</v>
      </c>
      <c r="Q31" s="40">
        <v>0.23749999999999999</v>
      </c>
      <c r="R31" s="22"/>
      <c r="V31" s="4"/>
    </row>
    <row r="32" spans="1:22" s="36" customFormat="1" ht="20.25" customHeight="1">
      <c r="A32" s="233" t="s">
        <v>44</v>
      </c>
      <c r="B32" s="233"/>
      <c r="C32" s="233"/>
      <c r="D32" s="233"/>
      <c r="E32" s="233"/>
      <c r="F32" s="240">
        <v>0.47499999999999998</v>
      </c>
      <c r="G32" s="240"/>
      <c r="H32" s="240"/>
      <c r="I32" s="49"/>
      <c r="J32" s="227" t="s">
        <v>62</v>
      </c>
      <c r="K32" s="227"/>
      <c r="L32" s="227"/>
      <c r="M32" s="227"/>
      <c r="N32" s="227"/>
      <c r="O32" s="34"/>
      <c r="P32" s="42" t="s">
        <v>49</v>
      </c>
      <c r="Q32" s="43">
        <f>SUM(Q31:Q31)</f>
        <v>0.23749999999999999</v>
      </c>
      <c r="R32" s="35"/>
      <c r="V32" s="37"/>
    </row>
    <row r="33" spans="1:25" ht="15.75" customHeight="1">
      <c r="A33" s="20" t="s">
        <v>39</v>
      </c>
      <c r="B33" s="21"/>
      <c r="C33" s="21"/>
      <c r="D33" s="21"/>
      <c r="E33" s="21"/>
      <c r="F33" s="237">
        <f>+H33*50%</f>
        <v>450999.61895000003</v>
      </c>
      <c r="G33" s="237"/>
      <c r="H33" s="242">
        <f>H27*F32</f>
        <v>901999.23790000007</v>
      </c>
      <c r="I33" s="29"/>
      <c r="J33" s="29"/>
      <c r="K33" s="29"/>
      <c r="L33" s="29"/>
      <c r="M33" s="29"/>
      <c r="N33" s="29"/>
      <c r="O33" s="3"/>
      <c r="P33" s="40">
        <v>0.2</v>
      </c>
      <c r="Q33" s="40">
        <v>0.22500000000000001</v>
      </c>
      <c r="R33" s="23" t="s">
        <v>39</v>
      </c>
      <c r="V33" s="4"/>
    </row>
    <row r="34" spans="1:25" ht="28.5" customHeight="1">
      <c r="A34" s="243" t="s">
        <v>38</v>
      </c>
      <c r="B34" s="244"/>
      <c r="C34" s="244"/>
      <c r="D34" s="244"/>
      <c r="E34" s="244"/>
      <c r="F34" s="245">
        <f>+H33*37.5%</f>
        <v>338249.71421250002</v>
      </c>
      <c r="G34" s="245"/>
      <c r="H34" s="242"/>
      <c r="I34" s="29"/>
      <c r="J34" s="29"/>
      <c r="K34" s="29"/>
      <c r="L34" s="29"/>
      <c r="M34" s="29"/>
      <c r="N34" s="29"/>
      <c r="O34" s="3"/>
      <c r="P34" s="40">
        <v>0.15</v>
      </c>
      <c r="Q34" s="40">
        <v>0.17499999999999999</v>
      </c>
      <c r="R34" s="22"/>
      <c r="V34" s="4"/>
    </row>
    <row r="35" spans="1:25" ht="15.75" customHeight="1">
      <c r="A35" s="20" t="s">
        <v>40</v>
      </c>
      <c r="B35" s="21"/>
      <c r="C35" s="21"/>
      <c r="D35" s="21"/>
      <c r="E35" s="21"/>
      <c r="F35" s="245">
        <f>+H33*12.5%</f>
        <v>112749.90473750001</v>
      </c>
      <c r="G35" s="245"/>
      <c r="H35" s="242"/>
      <c r="I35" s="29"/>
      <c r="J35" s="29"/>
      <c r="K35" s="29"/>
      <c r="L35" s="29"/>
      <c r="M35" s="29"/>
      <c r="N35" s="29"/>
      <c r="O35" s="3"/>
      <c r="P35" s="40">
        <v>0.05</v>
      </c>
      <c r="Q35" s="40">
        <v>7.4999999999999997E-2</v>
      </c>
      <c r="R35" s="22"/>
      <c r="V35" s="4"/>
    </row>
    <row r="36" spans="1:25" ht="15.75" customHeight="1">
      <c r="A36" s="233" t="s">
        <v>45</v>
      </c>
      <c r="B36" s="233"/>
      <c r="C36" s="233"/>
      <c r="D36" s="233"/>
      <c r="E36" s="233"/>
      <c r="F36" s="246">
        <v>0.15</v>
      </c>
      <c r="G36" s="246"/>
      <c r="H36" s="246"/>
      <c r="I36" s="29"/>
      <c r="J36" s="227" t="s">
        <v>63</v>
      </c>
      <c r="K36" s="227"/>
      <c r="L36" s="227"/>
      <c r="M36" s="227"/>
      <c r="N36" s="227"/>
      <c r="O36" s="3"/>
      <c r="P36" s="42" t="s">
        <v>49</v>
      </c>
      <c r="Q36" s="43">
        <f>SUM(Q33:Q35)</f>
        <v>0.47500000000000003</v>
      </c>
      <c r="R36" s="22"/>
      <c r="V36" s="4"/>
    </row>
    <row r="37" spans="1:25" ht="15.75" customHeight="1">
      <c r="A37" s="20" t="s">
        <v>41</v>
      </c>
      <c r="B37" s="21"/>
      <c r="C37" s="21"/>
      <c r="D37" s="21"/>
      <c r="E37" s="21"/>
      <c r="F37" s="245">
        <f>+H27*15%</f>
        <v>284841.86460000003</v>
      </c>
      <c r="G37" s="245"/>
      <c r="H37" s="44">
        <f>H27*F36</f>
        <v>284841.86460000003</v>
      </c>
      <c r="I37" s="29"/>
      <c r="J37" s="29"/>
      <c r="K37" s="29"/>
      <c r="L37" s="29"/>
      <c r="M37" s="29"/>
      <c r="N37" s="29"/>
      <c r="O37" s="3"/>
      <c r="P37" s="40">
        <v>0.15</v>
      </c>
      <c r="Q37" s="40">
        <v>0</v>
      </c>
      <c r="R37" s="22"/>
      <c r="V37" s="4"/>
    </row>
    <row r="38" spans="1:25" ht="15.75" customHeight="1">
      <c r="A38" s="247" t="s">
        <v>14</v>
      </c>
      <c r="B38" s="248"/>
      <c r="C38" s="248"/>
      <c r="D38" s="248"/>
      <c r="E38" s="248"/>
      <c r="F38" s="237">
        <f>+F30+F31+F33+F34+F35+F37</f>
        <v>2041366.6963000002</v>
      </c>
      <c r="G38" s="237"/>
      <c r="H38" s="44">
        <f>H30+H33+H37</f>
        <v>2041366.6963000002</v>
      </c>
      <c r="I38" s="29"/>
      <c r="J38" s="29"/>
      <c r="K38" s="29"/>
      <c r="L38" s="29"/>
      <c r="M38" s="29"/>
      <c r="N38" s="29"/>
      <c r="O38" s="3"/>
      <c r="Q38" s="41"/>
      <c r="T38" s="4"/>
    </row>
    <row r="39" spans="1:25" ht="15.75" customHeight="1">
      <c r="A39" s="249" t="s">
        <v>15</v>
      </c>
      <c r="B39" s="250"/>
      <c r="C39" s="250"/>
      <c r="D39" s="250"/>
      <c r="E39" s="250"/>
      <c r="F39" s="250"/>
      <c r="G39" s="251"/>
      <c r="H39" s="16">
        <f>IFERROR((H38/H17)*100%,"")</f>
        <v>0.20412597342899233</v>
      </c>
      <c r="I39" s="30"/>
      <c r="J39" s="30"/>
      <c r="K39" s="30"/>
      <c r="L39" s="30"/>
      <c r="M39" s="30"/>
      <c r="N39" s="30"/>
      <c r="O39" s="3">
        <f>IFERROR(H39,"")</f>
        <v>0.20412597342899233</v>
      </c>
      <c r="T39" s="4"/>
    </row>
    <row r="40" spans="1:25" ht="32.25" customHeight="1">
      <c r="A40" s="241" t="s">
        <v>35</v>
      </c>
      <c r="B40" s="241"/>
      <c r="C40" s="241"/>
      <c r="D40" s="241"/>
      <c r="E40" s="241"/>
      <c r="F40" s="241"/>
      <c r="G40" s="241"/>
      <c r="H40" s="241"/>
      <c r="I40" s="31"/>
      <c r="J40" s="31"/>
      <c r="K40" s="31"/>
      <c r="L40" s="31"/>
      <c r="M40" s="31"/>
      <c r="N40" s="31"/>
      <c r="P40" s="23" t="s">
        <v>52</v>
      </c>
      <c r="Q40" s="40">
        <v>0.45</v>
      </c>
      <c r="R40" s="40">
        <v>0.52500000000000002</v>
      </c>
      <c r="T40" s="4"/>
    </row>
    <row r="41" spans="1:25" ht="28.5" customHeight="1">
      <c r="A41" s="5"/>
      <c r="H41" s="6"/>
      <c r="O41" s="3"/>
      <c r="P41" s="23" t="s">
        <v>51</v>
      </c>
      <c r="Q41" s="40">
        <v>0.4</v>
      </c>
      <c r="R41" s="40">
        <v>0.47499999999999998</v>
      </c>
      <c r="W41" s="4"/>
    </row>
    <row r="42" spans="1:25" ht="21" customHeight="1">
      <c r="A42" s="5"/>
      <c r="H42" s="6"/>
      <c r="P42" s="23" t="s">
        <v>50</v>
      </c>
      <c r="Q42" s="40">
        <v>0.15</v>
      </c>
      <c r="R42" s="40">
        <v>0</v>
      </c>
      <c r="W42" s="4"/>
      <c r="Y42" s="4" t="s">
        <v>16</v>
      </c>
    </row>
    <row r="43" spans="1:25" ht="16.5" thickBot="1">
      <c r="A43" s="7"/>
      <c r="B43" s="8"/>
      <c r="C43" s="8"/>
      <c r="D43" s="9"/>
      <c r="E43" s="8"/>
      <c r="F43" s="8"/>
      <c r="G43" s="8" t="s">
        <v>7</v>
      </c>
      <c r="H43" s="6"/>
      <c r="U43" s="4"/>
    </row>
    <row r="44" spans="1:25" ht="15.75">
      <c r="A44" s="7"/>
      <c r="B44" s="252" t="s">
        <v>58</v>
      </c>
      <c r="C44" s="252"/>
      <c r="E44" s="253" t="s">
        <v>19</v>
      </c>
      <c r="F44" s="253"/>
      <c r="G44" s="253"/>
      <c r="H44" s="6"/>
    </row>
    <row r="45" spans="1:25" ht="15.75">
      <c r="A45" s="7"/>
      <c r="B45" s="10"/>
      <c r="F45" s="11"/>
      <c r="H45" s="6"/>
    </row>
    <row r="46" spans="1:25" ht="15.75">
      <c r="A46" s="7"/>
      <c r="H46" s="6"/>
    </row>
    <row r="47" spans="1:25" ht="16.5" thickBot="1">
      <c r="A47" s="7"/>
      <c r="B47" s="12"/>
      <c r="C47" s="13"/>
      <c r="D47" s="13"/>
      <c r="E47" s="14"/>
      <c r="F47" s="12"/>
      <c r="H47" s="6"/>
    </row>
    <row r="48" spans="1:25" ht="15.75">
      <c r="A48" s="7"/>
      <c r="B48" s="11"/>
      <c r="C48" s="253" t="s">
        <v>17</v>
      </c>
      <c r="D48" s="253"/>
      <c r="E48" s="253"/>
      <c r="F48" s="11"/>
      <c r="H48" s="6"/>
      <c r="U48" s="4"/>
    </row>
    <row r="49" spans="1:20" ht="15">
      <c r="A49" s="254" t="s">
        <v>18</v>
      </c>
      <c r="B49" s="254"/>
      <c r="C49" s="254"/>
      <c r="D49" s="254"/>
      <c r="E49" s="254"/>
      <c r="F49" s="254"/>
      <c r="G49" s="254"/>
      <c r="H49" s="254"/>
      <c r="I49" s="32"/>
      <c r="J49" s="32"/>
      <c r="K49" s="32"/>
      <c r="L49" s="32"/>
      <c r="M49" s="32"/>
      <c r="N49" s="32"/>
      <c r="T49" s="4"/>
    </row>
    <row r="50" spans="1:20" ht="19.899999999999999" customHeight="1">
      <c r="A50" s="255" t="s">
        <v>23</v>
      </c>
      <c r="B50" s="256"/>
      <c r="C50" s="256"/>
      <c r="D50" s="256"/>
      <c r="E50" s="256"/>
      <c r="F50" s="256"/>
      <c r="G50" s="256"/>
      <c r="H50" s="256"/>
      <c r="I50" s="33"/>
      <c r="J50" s="33"/>
      <c r="K50" s="33"/>
      <c r="L50" s="33"/>
      <c r="M50" s="33"/>
      <c r="N50" s="33"/>
      <c r="T50" s="4"/>
    </row>
    <row r="51" spans="1:20" ht="24" customHeight="1">
      <c r="A51" s="256"/>
      <c r="B51" s="256"/>
      <c r="C51" s="256"/>
      <c r="D51" s="256"/>
      <c r="E51" s="256"/>
      <c r="F51" s="256"/>
      <c r="G51" s="256"/>
      <c r="H51" s="256"/>
      <c r="I51" s="33"/>
      <c r="J51" s="33"/>
      <c r="K51" s="33"/>
      <c r="L51" s="33"/>
      <c r="M51" s="33"/>
      <c r="N51" s="33"/>
      <c r="T51" s="1"/>
    </row>
    <row r="52" spans="1:20" ht="15">
      <c r="T52" s="1"/>
    </row>
    <row r="53" spans="1:20" ht="15">
      <c r="T53" s="1"/>
    </row>
    <row r="54" spans="1:20" ht="15.75">
      <c r="T54" s="9"/>
    </row>
  </sheetData>
  <mergeCells count="61">
    <mergeCell ref="B44:C44"/>
    <mergeCell ref="E44:G44"/>
    <mergeCell ref="C48:E48"/>
    <mergeCell ref="A49:H49"/>
    <mergeCell ref="A50:H51"/>
    <mergeCell ref="J36:N36"/>
    <mergeCell ref="F37:G37"/>
    <mergeCell ref="A38:E38"/>
    <mergeCell ref="F38:G38"/>
    <mergeCell ref="A39:G39"/>
    <mergeCell ref="A40:H40"/>
    <mergeCell ref="F33:G33"/>
    <mergeCell ref="H33:H35"/>
    <mergeCell ref="A34:E34"/>
    <mergeCell ref="F34:G34"/>
    <mergeCell ref="F35:G35"/>
    <mergeCell ref="A36:E36"/>
    <mergeCell ref="F36:H36"/>
    <mergeCell ref="J32:N32"/>
    <mergeCell ref="A27:F27"/>
    <mergeCell ref="A28:H28"/>
    <mergeCell ref="J28:N28"/>
    <mergeCell ref="A29:E29"/>
    <mergeCell ref="F29:H29"/>
    <mergeCell ref="J29:N29"/>
    <mergeCell ref="F30:G30"/>
    <mergeCell ref="H30:H31"/>
    <mergeCell ref="F31:G31"/>
    <mergeCell ref="A32:E32"/>
    <mergeCell ref="F32:H32"/>
    <mergeCell ref="A26:F26"/>
    <mergeCell ref="A16:E16"/>
    <mergeCell ref="F16:H16"/>
    <mergeCell ref="A17:F17"/>
    <mergeCell ref="A18:F18"/>
    <mergeCell ref="A19:F19"/>
    <mergeCell ref="A20:F20"/>
    <mergeCell ref="A21:F21"/>
    <mergeCell ref="A22:F22"/>
    <mergeCell ref="A23:F23"/>
    <mergeCell ref="A24:F24"/>
    <mergeCell ref="A25:F25"/>
    <mergeCell ref="A13:E13"/>
    <mergeCell ref="F13:H13"/>
    <mergeCell ref="A14:E14"/>
    <mergeCell ref="F14:H14"/>
    <mergeCell ref="A15:E15"/>
    <mergeCell ref="F15:H15"/>
    <mergeCell ref="A12:E12"/>
    <mergeCell ref="F12:H12"/>
    <mergeCell ref="A1:A5"/>
    <mergeCell ref="B1:F1"/>
    <mergeCell ref="G1:H5"/>
    <mergeCell ref="B2:F2"/>
    <mergeCell ref="B3:F5"/>
    <mergeCell ref="A8:H8"/>
    <mergeCell ref="A9:H9"/>
    <mergeCell ref="A10:E10"/>
    <mergeCell ref="F10:H10"/>
    <mergeCell ref="A11:E11"/>
    <mergeCell ref="F11:H11"/>
  </mergeCells>
  <dataValidations count="3">
    <dataValidation type="list" allowBlank="1" showInputMessage="1" showErrorMessage="1" sqref="F29" xr:uid="{00000000-0002-0000-0100-000000000000}">
      <formula1>$Q$40:$R$40</formula1>
    </dataValidation>
    <dataValidation type="list" allowBlank="1" showInputMessage="1" showErrorMessage="1" sqref="F32" xr:uid="{00000000-0002-0000-0100-000001000000}">
      <formula1>$Q$41:$R$41</formula1>
    </dataValidation>
    <dataValidation type="list" allowBlank="1" showInputMessage="1" showErrorMessage="1" sqref="F36" xr:uid="{00000000-0002-0000-0100-000002000000}">
      <formula1>$Q$42:$R$42</formula1>
    </dataValidation>
  </dataValidations>
  <printOptions horizontalCentered="1" verticalCentered="1"/>
  <pageMargins left="0.23622047244094491" right="0.23622047244094491" top="0.31496062992125984" bottom="0.27559055118110237" header="0.31496062992125984" footer="0.31496062992125984"/>
  <pageSetup scale="90" fitToWidth="0" fitToHeight="0" orientation="portrait" r:id="rId1"/>
  <headerFooter alignWithMargins="0">
    <oddFooter>&amp;RVigilada Mineducación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45</TotalTim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LIQUIDACIÓN PY AC.055-2016</vt:lpstr>
      <vt:lpstr>LIQUIDACIÓN PY AC.055-2016  (2)</vt:lpstr>
      <vt:lpstr>'LIQUIDACIÓN PY AC.055-2016'!Área_de_impresión</vt:lpstr>
      <vt:lpstr>'LIQUIDACIÓN PY AC.055-2016  (2)'!Área_de_impresión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usco</dc:creator>
  <cp:lastModifiedBy>alvaro ernesto  torrente lopez</cp:lastModifiedBy>
  <cp:revision>13</cp:revision>
  <cp:lastPrinted>2022-02-08T00:03:40Z</cp:lastPrinted>
  <dcterms:created xsi:type="dcterms:W3CDTF">2010-04-15T19:57:46Z</dcterms:created>
  <dcterms:modified xsi:type="dcterms:W3CDTF">2024-06-11T21:30:28Z</dcterms:modified>
</cp:coreProperties>
</file>